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ive\SynologyDrive\abladt\Przetargi\Przetargi 2024\UBEZPIECZENIE_2025-2026\"/>
    </mc:Choice>
  </mc:AlternateContent>
  <xr:revisionPtr revIDLastSave="0" documentId="13_ncr:1_{79F0A9E1-3656-4E57-B68A-03531451B31B}" xr6:coauthVersionLast="47" xr6:coauthVersionMax="47" xr10:uidLastSave="{00000000-0000-0000-0000-000000000000}"/>
  <bookViews>
    <workbookView xWindow="-108" yWindow="-108" windowWidth="23256" windowHeight="12456" tabRatio="799" activeTab="5" xr2:uid="{00000000-000D-0000-FFFF-FFFF00000000}"/>
  </bookViews>
  <sheets>
    <sheet name="Dane" sheetId="47" r:id="rId1"/>
    <sheet name="Budynki i budowle" sheetId="29" r:id="rId2"/>
    <sheet name="Arkusz1" sheetId="53" state="hidden" r:id="rId3"/>
    <sheet name="Sprzęt elektroniczny" sheetId="51" r:id="rId4"/>
    <sheet name="Pozostale mienie" sheetId="52" r:id="rId5"/>
    <sheet name="Pojazdy" sheetId="22" r:id="rId6"/>
  </sheets>
  <definedNames>
    <definedName name="_xlnm._FilterDatabase" localSheetId="3" hidden="1">'Sprzęt elektroniczny'!$A$12:$I$396</definedName>
    <definedName name="_xlnm.Print_Area" localSheetId="1">'Budynki i budowle'!$A$2:$BP$26</definedName>
    <definedName name="_xlnm.Print_Area" localSheetId="5">Pojazdy!$A$1:$AJ$19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1" l="1"/>
  <c r="D5" i="51"/>
  <c r="F390" i="51"/>
  <c r="F389" i="51"/>
  <c r="F23" i="29" l="1"/>
  <c r="D6" i="51" l="1"/>
  <c r="D8" i="51" s="1"/>
  <c r="J87" i="51" l="1"/>
  <c r="J68" i="51"/>
  <c r="J15" i="51"/>
  <c r="J141" i="51"/>
  <c r="J17" i="51"/>
  <c r="D41" i="29"/>
  <c r="C45" i="29" s="1"/>
  <c r="B12" i="52" l="1"/>
  <c r="J34" i="51"/>
  <c r="J46" i="51"/>
  <c r="M46" i="51"/>
  <c r="J49" i="51"/>
  <c r="J71" i="51"/>
  <c r="N74" i="51"/>
  <c r="M84" i="51"/>
  <c r="J91" i="51"/>
  <c r="M94" i="51"/>
  <c r="J103" i="51"/>
  <c r="J104" i="51"/>
  <c r="M115" i="51"/>
  <c r="M117" i="51"/>
  <c r="J125" i="51"/>
  <c r="N138" i="51"/>
  <c r="J143" i="51"/>
  <c r="J156" i="51"/>
  <c r="N156" i="51"/>
  <c r="J163" i="51"/>
  <c r="J170" i="51"/>
  <c r="K170" i="51" s="1"/>
  <c r="J172" i="51"/>
  <c r="J174" i="51"/>
  <c r="J183" i="51"/>
  <c r="K183" i="51" s="1"/>
  <c r="J185" i="51"/>
  <c r="K185" i="51" s="1"/>
  <c r="J188" i="51"/>
  <c r="K188" i="51" s="1"/>
  <c r="J190" i="51"/>
  <c r="M192" i="51"/>
  <c r="J211" i="51"/>
  <c r="J229" i="51"/>
  <c r="J230" i="51"/>
  <c r="K230" i="51" s="1"/>
  <c r="M230" i="51"/>
  <c r="J235" i="51"/>
  <c r="J236" i="51"/>
  <c r="J237" i="51"/>
  <c r="J238" i="51"/>
  <c r="K238" i="51" s="1"/>
  <c r="J242" i="51"/>
  <c r="K242" i="51"/>
  <c r="J246" i="51"/>
  <c r="M254" i="51"/>
  <c r="J255" i="51"/>
  <c r="K255" i="51"/>
  <c r="J256" i="51"/>
  <c r="J260" i="51"/>
  <c r="M261" i="51"/>
  <c r="J262" i="51"/>
  <c r="M262" i="51"/>
  <c r="J263" i="51"/>
  <c r="K269" i="51"/>
  <c r="M269" i="51"/>
  <c r="J272" i="51"/>
  <c r="J274" i="51"/>
  <c r="J278" i="51"/>
  <c r="J280" i="51"/>
  <c r="J283" i="51"/>
  <c r="M283" i="51"/>
  <c r="J285" i="51"/>
  <c r="N331" i="51"/>
  <c r="N366" i="51"/>
  <c r="J375" i="51"/>
  <c r="J376" i="51"/>
  <c r="K399" i="51" l="1"/>
  <c r="K274" i="51"/>
  <c r="K229" i="51"/>
  <c r="K246" i="51"/>
  <c r="K163" i="51"/>
  <c r="K398" i="51"/>
  <c r="J389" i="51"/>
  <c r="K397" i="51"/>
  <c r="M45" i="51"/>
  <c r="K280" i="51"/>
  <c r="M263" i="51"/>
  <c r="K91" i="51"/>
  <c r="K34" i="51"/>
  <c r="K174" i="51"/>
  <c r="K237" i="51"/>
  <c r="K400" i="51" l="1"/>
  <c r="M47" i="51"/>
  <c r="M389" i="51" s="1"/>
  <c r="C43" i="29"/>
  <c r="D37" i="29"/>
  <c r="C44" i="29"/>
  <c r="C46" i="2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KasiaM</author>
    <author>Przemek</author>
    <author>PrzemekB</author>
  </authors>
  <commentList>
    <comment ref="T4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PŁYTY WARSTWOWE: 
</t>
        </r>
        <r>
          <rPr>
            <sz val="9"/>
            <color indexed="81"/>
            <rFont val="Tahoma"/>
            <family val="2"/>
            <charset val="238"/>
          </rPr>
          <t>lekkie elementy budowlane wykonane z dwóch zewnętrznych okładzin z blachy falistej, przedzielonych rdzeniem z lekkiego materiału o dobrej izolacyjności termicznej - materiały łatwopalne</t>
        </r>
      </text>
    </comment>
    <comment ref="AA4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indexed="81"/>
            <rFont val="Tahoma"/>
            <family val="2"/>
            <charset val="238"/>
          </rPr>
          <t xml:space="preserve">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6" authorId="0" shapeId="0" xr:uid="{00000000-0006-0000-0700-000004000000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6" authorId="1" shapeId="0" xr:uid="{00000000-0006-0000-0700-000005000000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6" authorId="1" shapeId="0" xr:uid="{00000000-0006-0000-0700-000006000000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6" authorId="2" shapeId="0" xr:uid="{00000000-0006-0000-0700-000007000000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6" authorId="2" shapeId="0" xr:uid="{00000000-0006-0000-0700-000008000000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7" authorId="0" shapeId="0" xr:uid="{4BCA175B-219D-472E-903F-61A92F89F615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7" authorId="1" shapeId="0" xr:uid="{8A9E1B38-3658-4E01-B6D9-E43E88A3E9F6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7" authorId="1" shapeId="0" xr:uid="{35C43C13-CE00-4133-903B-77D394FCB279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7" authorId="2" shapeId="0" xr:uid="{FC77C468-3ED7-47BC-B03C-90D61B650B4E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7" authorId="2" shapeId="0" xr:uid="{F393B56D-31B1-4D21-9D97-259DA1145CF3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8" authorId="0" shapeId="0" xr:uid="{BAC20EF9-5795-4101-B651-CF5BAB830C06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8" authorId="1" shapeId="0" xr:uid="{6C586B03-31CD-4409-B2FA-F6622E7F4B74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8" authorId="1" shapeId="0" xr:uid="{0EDA36EF-39FF-4BDB-B151-FD6B660FB166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8" authorId="2" shapeId="0" xr:uid="{890596F9-04EA-49D3-96C3-05E933380F10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8" authorId="2" shapeId="0" xr:uid="{D6B73DB4-CE68-44FE-BC91-AAAE58D88CC4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9" authorId="0" shapeId="0" xr:uid="{9C72591C-A2BB-47CB-900C-BB9C9ECAB748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9" authorId="1" shapeId="0" xr:uid="{9F0600A5-8245-4C96-876F-F0C983E5AB40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9" authorId="1" shapeId="0" xr:uid="{DDA4ED32-B4EC-4D74-9343-956ABFD078C9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9" authorId="2" shapeId="0" xr:uid="{C39A71D8-C805-4559-8ADA-951EDE3632F6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9" authorId="2" shapeId="0" xr:uid="{6B047E13-2825-433B-AFE9-B05E06058FE4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0" authorId="0" shapeId="0" xr:uid="{CD7F3046-6351-4686-8393-6D11EDD6ED58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0" authorId="1" shapeId="0" xr:uid="{6A0FC96A-5416-4998-B374-F30DCEB79600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0" authorId="1" shapeId="0" xr:uid="{3B4422AD-484D-4D8C-A29F-9347CA4BAF00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0" authorId="2" shapeId="0" xr:uid="{01DF337C-2DAE-4802-87FB-A3666730A31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0" authorId="2" shapeId="0" xr:uid="{2FF9D9E8-441E-4200-80D3-6E18C7E20496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1" authorId="0" shapeId="0" xr:uid="{3B5A7C55-B718-41E2-A8D9-4DE03DAF7141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1" authorId="1" shapeId="0" xr:uid="{16D9E9D6-0170-4794-8B79-F12D52A8DDE7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1" authorId="1" shapeId="0" xr:uid="{D6A9B03A-867E-4547-AFCA-55F4D752AF41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1" authorId="2" shapeId="0" xr:uid="{6B08C47C-EFB6-41E5-BA0F-5C6A8382AEC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1" authorId="2" shapeId="0" xr:uid="{5628A0EA-FE23-4952-A7BA-993A13D34D83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2" authorId="0" shapeId="0" xr:uid="{695ADDBF-E6E5-401C-9160-A939883E6737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2" authorId="1" shapeId="0" xr:uid="{3DBAD064-85DD-49BA-9F40-E053973C0ECD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2" authorId="1" shapeId="0" xr:uid="{350A0B82-57BD-4BBE-A770-24EF2BF47CA5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2" authorId="2" shapeId="0" xr:uid="{39984B6A-D7A0-4A26-A5E6-9BAE4A4592C8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2" authorId="2" shapeId="0" xr:uid="{D4643335-54DE-48E8-9DB2-70D026568985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3" authorId="0" shapeId="0" xr:uid="{36B56DBE-B136-4E4D-82A8-831FC250007D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3" authorId="1" shapeId="0" xr:uid="{13446378-D8DA-4F76-801D-A9FBAA08E388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3" authorId="1" shapeId="0" xr:uid="{01E524AE-2865-47D7-BB3D-575837B34924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3" authorId="2" shapeId="0" xr:uid="{9914C512-08E3-4E7C-B70F-1E3990A58B9D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3" authorId="2" shapeId="0" xr:uid="{D3AF2A73-549E-48BF-83DB-AF50124BF3F7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4" authorId="0" shapeId="0" xr:uid="{29347474-B236-44B1-841B-E7599D4BAA4B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4" authorId="1" shapeId="0" xr:uid="{DB3458BB-CAE0-4C90-A142-2F1FBA3427F6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4" authorId="1" shapeId="0" xr:uid="{37B1E025-DEDB-45A7-A7BF-1437193CAF3D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4" authorId="2" shapeId="0" xr:uid="{11C8677F-B01B-4226-A6F4-5C5F3B316810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4" authorId="2" shapeId="0" xr:uid="{0A501B3E-B595-4E5C-8351-18482DB7FEA3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5" authorId="0" shapeId="0" xr:uid="{AE72FD71-BFD9-47FA-BA71-88675E1A436C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5" authorId="1" shapeId="0" xr:uid="{3495707F-FEB9-4130-9B10-A9817ABC6CEE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5" authorId="1" shapeId="0" xr:uid="{0E9D87BF-2069-4BDD-BCA5-E665013ADA7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5" authorId="2" shapeId="0" xr:uid="{7CED8F5A-9129-45C9-B5BC-55A700EB3EDC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5" authorId="2" shapeId="0" xr:uid="{EBF61C50-8BF9-43B0-BAC2-BB7FA27FFDCC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6" authorId="0" shapeId="0" xr:uid="{BF7285A9-DE5B-46AE-A44E-9B91C9FD0213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6" authorId="1" shapeId="0" xr:uid="{1295D7CF-1CDA-4A8B-996E-7AD207664F64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6" authorId="1" shapeId="0" xr:uid="{48682B65-7F18-4BB5-B48C-0A3F9A4A773A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6" authorId="2" shapeId="0" xr:uid="{CC3EEF55-C111-4614-99B7-5E6E7118031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6" authorId="2" shapeId="0" xr:uid="{54BEC5FA-6C8B-4464-8CBD-B3245F001A48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7" authorId="0" shapeId="0" xr:uid="{D7FBDEC1-664C-4627-9B79-2F61C5828DA5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7" authorId="1" shapeId="0" xr:uid="{64F01BC7-1D7F-4226-A112-FDB9FCBACB6B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7" authorId="1" shapeId="0" xr:uid="{D9388372-E2C3-419A-9502-FC0050909A4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7" authorId="2" shapeId="0" xr:uid="{AF4D470F-4625-4AA4-9D48-F33E7A2E23C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7" authorId="2" shapeId="0" xr:uid="{091CD45D-58BF-4CA7-922C-0E49263C89DD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8" authorId="0" shapeId="0" xr:uid="{D032C327-5E35-4237-8E72-08301C2CBB61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8" authorId="1" shapeId="0" xr:uid="{933071E8-62B1-4C4C-A158-E487A076A641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8" authorId="1" shapeId="0" xr:uid="{05698C5D-5609-43A0-BCAA-E266697332F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8" authorId="2" shapeId="0" xr:uid="{AB9076FE-0049-4430-AB33-ABE404563B16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8" authorId="2" shapeId="0" xr:uid="{5A6E95A8-6F30-4EE7-99FA-4CACD6C8CDB0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9" authorId="0" shapeId="0" xr:uid="{FDE903FB-72D4-4B30-AE7E-B6EFC5E03836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9" authorId="1" shapeId="0" xr:uid="{6203B772-9B96-435B-9A58-58A093E7678A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9" authorId="1" shapeId="0" xr:uid="{09F9794D-D009-403F-A7CC-793442E73B4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9" authorId="2" shapeId="0" xr:uid="{45D7B564-2D74-45BE-9708-5D2AD76ECEB7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9" authorId="2" shapeId="0" xr:uid="{6DDE5355-BDDF-4154-BFD6-B7B384A1F5F2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20" authorId="0" shapeId="0" xr:uid="{16BE9D3A-F63E-4450-AEB8-82DCB2114F92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20" authorId="1" shapeId="0" xr:uid="{D5F10D7C-048C-439F-A0BA-8B21B674883A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20" authorId="1" shapeId="0" xr:uid="{44A4D99E-E463-4224-9A90-DB1C57AE67FB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20" authorId="2" shapeId="0" xr:uid="{FD69D731-7816-4336-BEF7-8105D69B693D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20" authorId="2" shapeId="0" xr:uid="{4B7BBD25-E5EE-480B-87B4-4738BE70E261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21" authorId="0" shapeId="0" xr:uid="{2B125A56-10BB-4895-B692-CD107344127A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21" authorId="1" shapeId="0" xr:uid="{99DC4E53-C1EB-408F-8AFE-07356F673152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21" authorId="1" shapeId="0" xr:uid="{37D6266D-4350-4C62-955A-AF623296FF24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21" authorId="2" shapeId="0" xr:uid="{76D61D2E-B4BD-4701-AA76-88E611415D0D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21" authorId="2" shapeId="0" xr:uid="{2B281D54-0751-48D4-A48C-F5F4BF5E4494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22" authorId="0" shapeId="0" xr:uid="{1D2218A7-AF5D-4BB2-8F52-620921E20072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22" authorId="1" shapeId="0" xr:uid="{F769B6E9-D1B3-4BDA-AC80-5D5FBF903B14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22" authorId="1" shapeId="0" xr:uid="{6538AF63-DEEC-4BF1-AF8B-3E4D0A31CE53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22" authorId="2" shapeId="0" xr:uid="{257B5F2B-22F6-424B-AE9A-916056D6F89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22" authorId="2" shapeId="0" xr:uid="{4277E7D0-FA4E-499C-A00A-613521DD1349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23" authorId="0" shapeId="0" xr:uid="{E7289F59-8C14-4A60-BF88-8E1F143A381C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23" authorId="1" shapeId="0" xr:uid="{772DFD60-F8C5-4387-BAFE-61C793F36ECA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23" authorId="1" shapeId="0" xr:uid="{CC103535-4659-45BD-BCB2-34F2C7B55E9F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23" authorId="2" shapeId="0" xr:uid="{1493B9F3-5BCA-4DFC-8815-76D54964091F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23" authorId="2" shapeId="0" xr:uid="{E359F7C4-1E3E-4AAC-B645-01852B1659FC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KasiaM</author>
  </authors>
  <commentList>
    <comment ref="B6" authorId="0" shapeId="0" xr:uid="{224025C5-DFEB-4C74-92B2-1E1BFCFB4AA0}">
      <text>
        <r>
          <rPr>
            <sz val="9"/>
            <color indexed="81"/>
            <rFont val="Tahoma"/>
            <family val="2"/>
            <charset val="238"/>
          </rPr>
          <t>bez mienia wykazanego w poprzednich załącznikach</t>
        </r>
      </text>
    </comment>
    <comment ref="B7" authorId="0" shapeId="0" xr:uid="{48E9B40C-5F9A-41BC-B2BC-53AB2DB71E92}">
      <text>
        <r>
          <rPr>
            <sz val="9"/>
            <color indexed="81"/>
            <rFont val="Tahoma"/>
            <family val="2"/>
            <charset val="238"/>
          </rPr>
          <t>bez mienia wykazanego w poprzednich załącznikach</t>
        </r>
      </text>
    </comment>
    <comment ref="B8" authorId="0" shapeId="0" xr:uid="{D934081F-07AC-4E90-B12A-986E08497730}">
      <text>
        <r>
          <rPr>
            <sz val="9"/>
            <color indexed="81"/>
            <rFont val="Tahoma"/>
            <family val="2"/>
            <charset val="238"/>
          </rPr>
          <t>bez mienia wykazanego w poprzednich załącznikach</t>
        </r>
      </text>
    </comment>
    <comment ref="B9" authorId="0" shapeId="0" xr:uid="{2EDCA31D-213D-476A-A7FA-AF561F6254A7}">
      <text>
        <r>
          <rPr>
            <sz val="9"/>
            <color indexed="81"/>
            <rFont val="Tahoma"/>
            <family val="2"/>
            <charset val="238"/>
          </rPr>
          <t>bez mienia wykazanego w poprzednich załącznikach</t>
        </r>
      </text>
    </comment>
    <comment ref="B10" authorId="0" shapeId="0" xr:uid="{4AD7D094-AAA2-426D-92D8-250C4F3C7F93}">
      <text>
        <r>
          <rPr>
            <sz val="9"/>
            <color indexed="81"/>
            <rFont val="Tahoma"/>
            <family val="2"/>
            <charset val="238"/>
          </rPr>
          <t>bez mienia wykazanego w poprzednich załącznikach</t>
        </r>
      </text>
    </comment>
    <comment ref="B11" authorId="0" shapeId="0" xr:uid="{1AEBF1CC-E7DD-45C7-B577-6B4B709E85A1}">
      <text>
        <r>
          <rPr>
            <sz val="9"/>
            <color indexed="81"/>
            <rFont val="Tahoma"/>
            <family val="2"/>
            <charset val="238"/>
          </rPr>
          <t>bez mienia wykazanego w poprzednich załącznikach</t>
        </r>
      </text>
    </comment>
    <comment ref="B15" authorId="0" shapeId="0" xr:uid="{9B95EA52-EEC1-47BD-93A5-9358E8C6AF55}">
      <text>
        <r>
          <rPr>
            <sz val="9"/>
            <color indexed="81"/>
            <rFont val="Tahoma"/>
            <family val="2"/>
            <charset val="238"/>
          </rPr>
          <t>bez mienia wykazanego w poprzednich załącznikach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Supra Brokers sp. z o.o.</author>
  </authors>
  <commentList>
    <comment ref="A4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238"/>
          </rPr>
          <t>W wierszu oznaczonym kolorem pomarańczowym znajdują się symbole pól w dowodzie rejestracyjnym</t>
        </r>
      </text>
    </comment>
  </commentList>
</comments>
</file>

<file path=xl/sharedStrings.xml><?xml version="1.0" encoding="utf-8"?>
<sst xmlns="http://schemas.openxmlformats.org/spreadsheetml/2006/main" count="3059" uniqueCount="913">
  <si>
    <t>Lp.</t>
  </si>
  <si>
    <t>Lokalizacja (adres)</t>
  </si>
  <si>
    <t>Rodzaj, nazwa, typ</t>
  </si>
  <si>
    <t>Rok produkcji</t>
  </si>
  <si>
    <t>Lokalizacja oraz istniejące dodatkowe zabezpieczenia p. kradzieżowe pomieszczeń</t>
  </si>
  <si>
    <t>Razem:</t>
  </si>
  <si>
    <t>Liczba miejsc</t>
  </si>
  <si>
    <t>Marka i typ</t>
  </si>
  <si>
    <t>Nr fabryczny lub inwentarzowy</t>
  </si>
  <si>
    <t>Czy obiekt jest użytkowany?</t>
  </si>
  <si>
    <t>Czy obiekt posiada sprawne urządzenie odgromowe?</t>
  </si>
  <si>
    <t>Czy budynek znajduje się pod nadzorem konserwatora zabytków?</t>
  </si>
  <si>
    <t>Czy w konstrukcji budynku występują płyty warstwowe?</t>
  </si>
  <si>
    <t>ścian</t>
  </si>
  <si>
    <t>pokrycie dachu</t>
  </si>
  <si>
    <t>Zabezpieczenia przeciwkradzieżowe</t>
  </si>
  <si>
    <t>Rodzaj ogrzewania</t>
  </si>
  <si>
    <t>stropów</t>
  </si>
  <si>
    <t>Wartość (początkowa): 
 - księgowa brutto, 
- ewentualnie cena podobnego przedmiotu nowego z wyraźnym zaznaczeniem!</t>
  </si>
  <si>
    <t>Rodzaj budynku</t>
  </si>
  <si>
    <t>Przeprowadzane remonty istotnie podwyższające wartość obiektu - data i zakres remontu</t>
  </si>
  <si>
    <t>konstrukcji dachu</t>
  </si>
  <si>
    <t>Powierzchnia użytkowa w m²</t>
  </si>
  <si>
    <t>Wartość początkowa (brutto)</t>
  </si>
  <si>
    <t>Alarm z sygnałem lokalnym</t>
  </si>
  <si>
    <t xml:space="preserve">System alarmowy z powiadomieniem służb patrolowych z całodobową ochroną          </t>
  </si>
  <si>
    <t>Monitoring (kamery przemysłowe)</t>
  </si>
  <si>
    <t>Zgodne z przepisami o ochronie przeciwpożarowej</t>
  </si>
  <si>
    <t xml:space="preserve">Numer rejestracyjny </t>
  </si>
  <si>
    <t>Marka pojazdu</t>
  </si>
  <si>
    <t>Data pierwszej rejestracji</t>
  </si>
  <si>
    <t>Numer identyfikacyjny (VIN/ nadwozia/ podwozia/ ramy)</t>
  </si>
  <si>
    <t>Rodzaj pojazdu</t>
  </si>
  <si>
    <t>Dopuszczalna ładowność [kg]</t>
  </si>
  <si>
    <t>Pojemność silnika [ccm]</t>
  </si>
  <si>
    <t>Data ważności badań techn.</t>
  </si>
  <si>
    <t>Przebieg pojazdu (wg stanu licznika)</t>
  </si>
  <si>
    <t>&gt;&gt;&gt;</t>
  </si>
  <si>
    <t>A</t>
  </si>
  <si>
    <t>D.1</t>
  </si>
  <si>
    <t>B</t>
  </si>
  <si>
    <t>E</t>
  </si>
  <si>
    <t>Strona nr 5 dowodu rejestracyjnego</t>
  </si>
  <si>
    <t>P.1</t>
  </si>
  <si>
    <t>S.1+S.2</t>
  </si>
  <si>
    <t>WYKAZ POZOSTAŁYCH POJAZDÓW NIE POSIADAJĄCYCH TABLIC REJESTRACYJNYCH *</t>
  </si>
  <si>
    <t>Rok produkcji lub zakupu</t>
  </si>
  <si>
    <t>Typ, model pojazdu</t>
  </si>
  <si>
    <t>D.2 i D.3</t>
  </si>
  <si>
    <t>Rok produkcji / 
Data zakupu</t>
  </si>
  <si>
    <t>Rodzaj 
pojazdu mechanicznego</t>
  </si>
  <si>
    <t>Czy są stosowane zabezpieczenia przeciwkradzieżowe?</t>
  </si>
  <si>
    <t>Czy są stosowane zabezpieczenia przeciwpożarowe?</t>
  </si>
  <si>
    <t>Dopuszczalna masa całkowita DMC</t>
  </si>
  <si>
    <t>F.2</t>
  </si>
  <si>
    <t>Zabezpieczenia przeciwkradzieżowe (np. zamontowany GPS)</t>
  </si>
  <si>
    <t>Zabezpieczenia ppoż.</t>
  </si>
  <si>
    <t>Pozostałe zabezpieczenia, informacje dodatkowe do poprzednich</t>
  </si>
  <si>
    <t>Moc silnika [kW]</t>
  </si>
  <si>
    <t>P.2</t>
  </si>
  <si>
    <t xml:space="preserve">Czy obiekt posiada książkę obiektu budowlanego? </t>
  </si>
  <si>
    <t>Czy oznakowane są miejsca usytuowania urządzeń przeciwpożarowych, elementów sterujących urządzeniami pożarowymi, przeciwpożarowych wyłączników prądu, głównych zaworów gazu, drogi ewakuacyjne?</t>
  </si>
  <si>
    <t>Czy teren jest oświetlony w godzinach nocnych?</t>
  </si>
  <si>
    <t>Przemiot</t>
  </si>
  <si>
    <t>Czy w lokalizacji obowiązuje zakaz palenia tytoniu?</t>
  </si>
  <si>
    <t>Czy są wydzielone miejsca do palenia tytoniu?</t>
  </si>
  <si>
    <t>Wszystkie drzwi zewnętrzne i okna są w należytym stanie technicznym uniemożliwiającym ich wywarzenie i włamanie bez użycia siły i/lub narzędzi</t>
  </si>
  <si>
    <t>Wszystkie drzwi zewnętrzne zaopatrzone są w co najmniej 2 zamki wielozastawkowe  lub 1 zamek antywłamaniowy lub 1 zamek wielopunktowy</t>
  </si>
  <si>
    <t xml:space="preserve">Wszystkie drzwi zewnętrzne i okna zaopatrzone są w co najmniej 1 zamek wielozastawkowy        </t>
  </si>
  <si>
    <t>Wszystkie drzwi zewnętrzne są drzwiami antywłamaniowymi</t>
  </si>
  <si>
    <t>Czy teren jest ogrodzony?</t>
  </si>
  <si>
    <t>Materiały konstrukcyjne</t>
  </si>
  <si>
    <t>Powierzchnia zabudowy w m²</t>
  </si>
  <si>
    <t>Zagrożenie powodziowe - opis</t>
  </si>
  <si>
    <t>Szkody powodziowe w przeszłości - wartość</t>
  </si>
  <si>
    <t xml:space="preserve">Rodzaj wartości </t>
  </si>
  <si>
    <t>Rok / lata budowy</t>
  </si>
  <si>
    <t>Instalacja sygnalizacji pożaru z powiadomieniem służb patrolowych</t>
  </si>
  <si>
    <t>Instalacja sygnalizacji pożaru sygnalizująca poza miejscem chronionym</t>
  </si>
  <si>
    <t>Instalacja sygnalizacji pożaru sygnalizująca w miejscu chronionym</t>
  </si>
  <si>
    <t>Uwagi / informacje dodatkowe</t>
  </si>
  <si>
    <t>Powódź * / Zagrożenie powodziowe</t>
  </si>
  <si>
    <t>Użytkowanie obiektu</t>
  </si>
  <si>
    <t>Jeśli NIE, 
okres nieużytkowania</t>
  </si>
  <si>
    <t>Czy obiekt przeznaczony jest do rozbiórki?</t>
  </si>
  <si>
    <t>Przyczyna nieużytkowania</t>
  </si>
  <si>
    <t>Jeśli TYMCZASOWO,
do kiedy?</t>
  </si>
  <si>
    <t>Jeśli TAK, prosimy wskazać przyczynę.</t>
  </si>
  <si>
    <t xml:space="preserve">Czy mienie było dotknięte ryzykiem powodzi od 1997 roku do dnia dzisiejszego? </t>
  </si>
  <si>
    <t>Przeznaczenie pojazdu / wykorzystanie pojazdu</t>
  </si>
  <si>
    <t>WYKAZ POJAZDÓW ZAREJESTROWANYCH / POSIADAJĄCYCH TABLICE REJESTRACYJNE</t>
  </si>
  <si>
    <t>Ubezpieczenie OC</t>
  </si>
  <si>
    <t>Ubezpieczenie NNW</t>
  </si>
  <si>
    <t>Okres ubezpieczenia OD</t>
  </si>
  <si>
    <t>Okres ubezpieczenia DO</t>
  </si>
  <si>
    <t>Wymagana suma ubezpieczenia</t>
  </si>
  <si>
    <t>Ubezpieczenie AUTOCASCO</t>
  </si>
  <si>
    <t>Aktualna wartość pojazdu lub suma ubezpieczenia z polisy AC</t>
  </si>
  <si>
    <t>UWAGI / INFORMACJE DODATKOWE</t>
  </si>
  <si>
    <t>Właściciel</t>
  </si>
  <si>
    <t>Leasing</t>
  </si>
  <si>
    <t>Czy pojazd jest w leasingu?</t>
  </si>
  <si>
    <t>Czy pojazd ma mieć ubezpieczenie w kolejnym okresie?</t>
  </si>
  <si>
    <t>Wartość</t>
  </si>
  <si>
    <t>Przeznaczenie / wykorzystanie pojazdu</t>
  </si>
  <si>
    <t>Liczba kondygnacji oraz podpiwniczenie i poddasze</t>
  </si>
  <si>
    <t>Liczba kondygnacji ponad poziom gruntu</t>
  </si>
  <si>
    <t>Liczba kondygnacji poniżej poziomu gruntu</t>
  </si>
  <si>
    <t>Czy budynek posiada poddasze?</t>
  </si>
  <si>
    <t>Czy budynek jest podpiwniczony?</t>
  </si>
  <si>
    <t>Czy w budynku są zainstalowane windy / urządzenia dźwigowe?</t>
  </si>
  <si>
    <t>Czy jest przeprowadzona okresowa kontrola stanu technicznego obiektu budowalnego zgodnie z art. 62 ustawy Prawo budowlane?</t>
  </si>
  <si>
    <t>000288260</t>
  </si>
  <si>
    <t>sekretariat@uzdrowisko.pl</t>
  </si>
  <si>
    <t>Adam i Ewa - SU+ZPL+RS</t>
  </si>
  <si>
    <t>ul. E. Gierczak 2</t>
  </si>
  <si>
    <t>własność</t>
  </si>
  <si>
    <t>dobry</t>
  </si>
  <si>
    <t>3</t>
  </si>
  <si>
    <t>NIE</t>
  </si>
  <si>
    <t>cegła</t>
  </si>
  <si>
    <t>drewno</t>
  </si>
  <si>
    <t>papa</t>
  </si>
  <si>
    <t>sieć miejska</t>
  </si>
  <si>
    <t>TAK</t>
  </si>
  <si>
    <t>nie dotyczy</t>
  </si>
  <si>
    <t>TAK - całodobowo</t>
  </si>
  <si>
    <t>Monitoring - kamery  + SSN</t>
  </si>
  <si>
    <t>X</t>
  </si>
  <si>
    <t>Nie dotyczy</t>
  </si>
  <si>
    <t>SO</t>
  </si>
  <si>
    <t>Admirał I - SU+ZPL+RS+Basen</t>
  </si>
  <si>
    <t>ul. St. Żeromskiego 13</t>
  </si>
  <si>
    <t>4</t>
  </si>
  <si>
    <t>1</t>
  </si>
  <si>
    <t>dach.+papa</t>
  </si>
  <si>
    <t>2015 r. - przebudowa całego budynku oraz dobudowa łącznika i budynku basenu</t>
  </si>
  <si>
    <t>TAK - w przyziemiu</t>
  </si>
  <si>
    <t>SO+SSP</t>
  </si>
  <si>
    <t>Bałtyk - SU+RS</t>
  </si>
  <si>
    <t>ul. J. Słowackiego 23</t>
  </si>
  <si>
    <t>dachówka</t>
  </si>
  <si>
    <t>TAK - niski parter</t>
  </si>
  <si>
    <t>System Sygnalzacji Napadowej</t>
  </si>
  <si>
    <t>Bałtyk - ZPL+Basen</t>
  </si>
  <si>
    <t>żelbeton</t>
  </si>
  <si>
    <t>2014-2015 r. - przebudowa pom. bazy zabiegowej, basenu i korytarzy</t>
  </si>
  <si>
    <t>System Syg. Npad.</t>
  </si>
  <si>
    <t>Bursztyn - SU+RS</t>
  </si>
  <si>
    <t>ul. St. Żeromskiego 9</t>
  </si>
  <si>
    <t>blacha</t>
  </si>
  <si>
    <t xml:space="preserve">2007 r. - przebudowa i rozbudowa całego budynku </t>
  </si>
  <si>
    <t>Monitoring - kamery     + SSN + SSAW</t>
  </si>
  <si>
    <t>Henryk - SU+ZPL+RS+Basen</t>
  </si>
  <si>
    <t>ul. H. Sienkiewicza 2</t>
  </si>
  <si>
    <t>6</t>
  </si>
  <si>
    <t>blacha+papa</t>
  </si>
  <si>
    <t>2018-2019 r. - rozbiórka starego budynku i budowa nowego budynku wraz z basenem</t>
  </si>
  <si>
    <t>Monitoring - kamery     + SSN</t>
  </si>
  <si>
    <t>Rusałka - ZPL</t>
  </si>
  <si>
    <t>ul. Powst. Śląskich 2/4</t>
  </si>
  <si>
    <t xml:space="preserve">Monitoring - kamery     + SSN </t>
  </si>
  <si>
    <t>Rusałka - ZPL - Agregatorownia /Budynek wolnostojący/</t>
  </si>
  <si>
    <t xml:space="preserve">2015-2016 r. - remont pomieszczeń po starej agratorowni + wykonanie nowej elewacji + remont dachu </t>
  </si>
  <si>
    <t>Monitoring - kamery + SSAW</t>
  </si>
  <si>
    <t>Swarożyc - SU</t>
  </si>
  <si>
    <t>ul. E. Gierczak 1</t>
  </si>
  <si>
    <t xml:space="preserve">2003 r. - modernizacja całego budynku </t>
  </si>
  <si>
    <t>Swarożyc - SU/Mały domek/</t>
  </si>
  <si>
    <t>ul. E. Gierczak 1A</t>
  </si>
  <si>
    <t>2</t>
  </si>
  <si>
    <t>2003 r. - modernizacja małego domku w ramach modernizacji budynku z poz. nr 9</t>
  </si>
  <si>
    <t xml:space="preserve">Monitoring - kamery </t>
  </si>
  <si>
    <t>Światowid - SU+ZPL</t>
  </si>
  <si>
    <t>ul. St. Kasprowicza 12</t>
  </si>
  <si>
    <t xml:space="preserve">2011 r. - przebudowa całego budynku </t>
  </si>
  <si>
    <t>Światowid - SU/Restauracja/</t>
  </si>
  <si>
    <t>ul. St. Żeromskiego 8</t>
  </si>
  <si>
    <t xml:space="preserve">2009 r. - przebudowa całego budynku </t>
  </si>
  <si>
    <t>Monitoring - kamery     + SSAW</t>
  </si>
  <si>
    <t>Światowid - SU/Kotłownia/</t>
  </si>
  <si>
    <t>2009 r. - przebudowa kotłowni w ramach przebudowy budynku z poz. nr 12</t>
  </si>
  <si>
    <t>Monitoring własny</t>
  </si>
  <si>
    <t>Trzygłów - SU</t>
  </si>
  <si>
    <t>ul. Powst. Śląskich 1</t>
  </si>
  <si>
    <t>Zarząd - Biuro</t>
  </si>
  <si>
    <t>ul. F. Nowowiejskiego 2</t>
  </si>
  <si>
    <t>Zaplecze magazynowe</t>
  </si>
  <si>
    <t>ul. Karsiborska 8 i 8A</t>
  </si>
  <si>
    <t>stal</t>
  </si>
  <si>
    <t>własna kotł.</t>
  </si>
  <si>
    <t>Gospodarstwo transportowe</t>
  </si>
  <si>
    <t xml:space="preserve">Monitoring - kamery    </t>
  </si>
  <si>
    <t>1.</t>
  </si>
  <si>
    <t>KB</t>
  </si>
  <si>
    <t>2.</t>
  </si>
  <si>
    <t>Kanał zdalaczynny - Zachód</t>
  </si>
  <si>
    <t>Światowid SU/Kotłow./</t>
  </si>
  <si>
    <t>3.</t>
  </si>
  <si>
    <t>Odwiert "Jantar"</t>
  </si>
  <si>
    <t>ul. Powst. Ślaskich 2/4</t>
  </si>
  <si>
    <t>4.</t>
  </si>
  <si>
    <t>Odwiert "Teresa"</t>
  </si>
  <si>
    <t>ul. St. Żeromskiego 45B</t>
  </si>
  <si>
    <t>ZPL Odwierty</t>
  </si>
  <si>
    <t>5.</t>
  </si>
  <si>
    <t>Odwiert "XXX-Lecia"</t>
  </si>
  <si>
    <t>ul. H. Sienkiewicza 26</t>
  </si>
  <si>
    <t>6.</t>
  </si>
  <si>
    <t>Ogrodzenie</t>
  </si>
  <si>
    <t>Transport/Zaplecze/</t>
  </si>
  <si>
    <t>7.</t>
  </si>
  <si>
    <t>Rozdzielcza sieć wodociągowa</t>
  </si>
  <si>
    <t>Admirał I - SU</t>
  </si>
  <si>
    <t>8.</t>
  </si>
  <si>
    <t>Rurociag solankowy - Wschód</t>
  </si>
  <si>
    <t>Rurociag solankowy - Zachód</t>
  </si>
  <si>
    <t>RAZEM:</t>
  </si>
  <si>
    <t>NIE DOTYCZY</t>
  </si>
  <si>
    <t>ZSW 03423</t>
  </si>
  <si>
    <t>VOLKSWAGEN</t>
  </si>
  <si>
    <t xml:space="preserve">TRANSPORTER 2,5 TD         </t>
  </si>
  <si>
    <t>Ciężarowy</t>
  </si>
  <si>
    <t>przewóz towarów</t>
  </si>
  <si>
    <t>2800</t>
  </si>
  <si>
    <t>WV1ZZZ7HZ6H054951</t>
  </si>
  <si>
    <t>Uzdrowisko Świnoujście SA</t>
  </si>
  <si>
    <t>netto</t>
  </si>
  <si>
    <t>ZSW 14866</t>
  </si>
  <si>
    <t xml:space="preserve">TRANSPORTER </t>
  </si>
  <si>
    <t>Osobowy</t>
  </si>
  <si>
    <t>przewóz osób</t>
  </si>
  <si>
    <t>2700</t>
  </si>
  <si>
    <t>22.06.2012          
  w kraju 01.09.2015</t>
  </si>
  <si>
    <t>WV2ZZZ7HZDH006484</t>
  </si>
  <si>
    <t>brutto</t>
  </si>
  <si>
    <t>ZSW 09051</t>
  </si>
  <si>
    <t>RENAULT</t>
  </si>
  <si>
    <t xml:space="preserve">MASTER                 </t>
  </si>
  <si>
    <t>23.06.2010            
 w kraju 28.12.2012</t>
  </si>
  <si>
    <t>VF1MAF2CC43641014</t>
  </si>
  <si>
    <t>ZSW 19535</t>
  </si>
  <si>
    <t>NISSAN</t>
  </si>
  <si>
    <t xml:space="preserve">MEOM-B-B01 NISSAN                 E-NV200                 </t>
  </si>
  <si>
    <t>2220</t>
  </si>
  <si>
    <t xml:space="preserve">Zasilanie elektryczne           </t>
  </si>
  <si>
    <t>VSKTAAME0U0517429</t>
  </si>
  <si>
    <t>05,09,2024</t>
  </si>
  <si>
    <t>99 000,00 zł wartości brutto z odliczeniem 15%VAT</t>
  </si>
  <si>
    <t>Traktor ogrodowy</t>
  </si>
  <si>
    <t>LT151</t>
  </si>
  <si>
    <t>NR EW. 70916</t>
  </si>
  <si>
    <t>ciągnik/kosiarka</t>
  </si>
  <si>
    <t>księgowa brutto</t>
  </si>
  <si>
    <t>Pojazd wolnobieżny</t>
  </si>
  <si>
    <t>John Deere</t>
  </si>
  <si>
    <t>NR EW. 70921</t>
  </si>
  <si>
    <t>ciągnik/transporter</t>
  </si>
  <si>
    <t>Adam i Ewa, ul. Emili Gierczak 2, Świnoujście</t>
  </si>
  <si>
    <t>Komputer Dell Vostro</t>
  </si>
  <si>
    <t>150/61</t>
  </si>
  <si>
    <t>stacjonarny</t>
  </si>
  <si>
    <t>Monitor IIYAMA</t>
  </si>
  <si>
    <t>151/61</t>
  </si>
  <si>
    <t>Drukarka Canon MF446X</t>
  </si>
  <si>
    <t>152/61</t>
  </si>
  <si>
    <t>przenośny</t>
  </si>
  <si>
    <t>Drukarka fisk.Posnet Thermal</t>
  </si>
  <si>
    <t>10/61</t>
  </si>
  <si>
    <t>Komputer Del Vostro</t>
  </si>
  <si>
    <t>60/66</t>
  </si>
  <si>
    <t>czytnik kart zbliżeniowych</t>
  </si>
  <si>
    <t>201/66</t>
  </si>
  <si>
    <t>Laptop  Dell Latittute</t>
  </si>
  <si>
    <t>62/66</t>
  </si>
  <si>
    <t>Telewizor Blaupunkt</t>
  </si>
  <si>
    <t>07/61</t>
  </si>
  <si>
    <t>61/66</t>
  </si>
  <si>
    <t>Drukarka Canon</t>
  </si>
  <si>
    <t>63/66</t>
  </si>
  <si>
    <t>Klimatyzator przenośny</t>
  </si>
  <si>
    <t>27/66</t>
  </si>
  <si>
    <t>Defibrylator CU Medica</t>
  </si>
  <si>
    <t>08/66</t>
  </si>
  <si>
    <t>Holter ciśnienia ASPEL</t>
  </si>
  <si>
    <t>07/66</t>
  </si>
  <si>
    <t>Lampa bakteriobójcza/dyż AiE</t>
  </si>
  <si>
    <t>05/66</t>
  </si>
  <si>
    <t>06/66</t>
  </si>
  <si>
    <t>Lampa bakteriobójcza</t>
  </si>
  <si>
    <t>66/61</t>
  </si>
  <si>
    <t>Bieżnia rehabilitacyjna</t>
  </si>
  <si>
    <t>68/61</t>
  </si>
  <si>
    <t>medyczne</t>
  </si>
  <si>
    <t>razem</t>
  </si>
  <si>
    <t>Spirometr Lungtest Handy/dyż AiE</t>
  </si>
  <si>
    <t>104/66</t>
  </si>
  <si>
    <t>urządzenie wielofunkcyjne Canon</t>
  </si>
  <si>
    <t>78/10</t>
  </si>
  <si>
    <t>Admirał I, ul.Żeromskiego13, Świnoujście</t>
  </si>
  <si>
    <t>34/10</t>
  </si>
  <si>
    <t>Wzmacniacz sygnału TV Microcom</t>
  </si>
  <si>
    <t>43/10</t>
  </si>
  <si>
    <t>450/10</t>
  </si>
  <si>
    <t>451/10</t>
  </si>
  <si>
    <t>452/10</t>
  </si>
  <si>
    <t>Telewizor 32'</t>
  </si>
  <si>
    <t>3/32</t>
  </si>
  <si>
    <t>Drukarka fisk POSNET Thermal XL online</t>
  </si>
  <si>
    <t>72/10</t>
  </si>
  <si>
    <t xml:space="preserve">czytnik kart zbliżen. </t>
  </si>
  <si>
    <t>200/32</t>
  </si>
  <si>
    <t>66/32</t>
  </si>
  <si>
    <t>67/32</t>
  </si>
  <si>
    <t xml:space="preserve">Drukarka Canon </t>
  </si>
  <si>
    <t>65/32</t>
  </si>
  <si>
    <t>05/32</t>
  </si>
  <si>
    <t>434/10</t>
  </si>
  <si>
    <t>435/10</t>
  </si>
  <si>
    <t>medyczny</t>
  </si>
  <si>
    <t>Bałtyk, ul. Słowackiego 23, Świnoujście</t>
  </si>
  <si>
    <t>7/7</t>
  </si>
  <si>
    <t>4/7</t>
  </si>
  <si>
    <t>3/7</t>
  </si>
  <si>
    <t>Telewizor Philips</t>
  </si>
  <si>
    <t>2/7</t>
  </si>
  <si>
    <t>Koputer Dell</t>
  </si>
  <si>
    <t>1212/7</t>
  </si>
  <si>
    <t>43/68</t>
  </si>
  <si>
    <t>44/68</t>
  </si>
  <si>
    <t>Komputer Dell</t>
  </si>
  <si>
    <t>100/68</t>
  </si>
  <si>
    <t>207/68</t>
  </si>
  <si>
    <t>45/68</t>
  </si>
  <si>
    <t>Komputer OptiPlex</t>
  </si>
  <si>
    <t>6/7</t>
  </si>
  <si>
    <t>Monitor Samsung</t>
  </si>
  <si>
    <t>1210/7</t>
  </si>
  <si>
    <t>5/7</t>
  </si>
  <si>
    <t>27/68</t>
  </si>
  <si>
    <t>przenoś'</t>
  </si>
  <si>
    <t>Kardioomonitor</t>
  </si>
  <si>
    <t>08/68</t>
  </si>
  <si>
    <t>05/68</t>
  </si>
  <si>
    <t>06/68</t>
  </si>
  <si>
    <t>67/7</t>
  </si>
  <si>
    <t>68/7</t>
  </si>
  <si>
    <t>6/12</t>
  </si>
  <si>
    <t>Bursztyn, ul. Żeromskiego 9, Świnoujście</t>
  </si>
  <si>
    <t>7/12</t>
  </si>
  <si>
    <t>Multiswitch Terra +zasilacz impulsowy</t>
  </si>
  <si>
    <t>410/12</t>
  </si>
  <si>
    <t>68/29</t>
  </si>
  <si>
    <t>9/12</t>
  </si>
  <si>
    <t>409/12</t>
  </si>
  <si>
    <t>408/12</t>
  </si>
  <si>
    <t>100/29</t>
  </si>
  <si>
    <t>66/12</t>
  </si>
  <si>
    <t>67/12</t>
  </si>
  <si>
    <t>005/29</t>
  </si>
  <si>
    <t>Stacja ładowania pojazdów</t>
  </si>
  <si>
    <t>Henryk, ul. Sienkiewicza 2, Świnoujście</t>
  </si>
  <si>
    <t>Centrala SAP</t>
  </si>
  <si>
    <t>Rzutnik</t>
  </si>
  <si>
    <t>2/3/100</t>
  </si>
  <si>
    <t>Telewizor Tcl</t>
  </si>
  <si>
    <t>4/3/100</t>
  </si>
  <si>
    <t>Wzmacniacz sygnału TI 2406-S</t>
  </si>
  <si>
    <t>6/3/100</t>
  </si>
  <si>
    <t>Drukarka Brother</t>
  </si>
  <si>
    <t>6/4/100</t>
  </si>
  <si>
    <t>8/4/100</t>
  </si>
  <si>
    <t>Urządzenie wielofunkcyjne Lexmark</t>
  </si>
  <si>
    <t>4/4/100</t>
  </si>
  <si>
    <t xml:space="preserve">Zestaw komputerowy </t>
  </si>
  <si>
    <t>2/4/100</t>
  </si>
  <si>
    <t>3/4/105</t>
  </si>
  <si>
    <t>Skaner Epson</t>
  </si>
  <si>
    <t>2/4/105</t>
  </si>
  <si>
    <t>4/4/105</t>
  </si>
  <si>
    <t>Notebook Dell</t>
  </si>
  <si>
    <t>1/4/100</t>
  </si>
  <si>
    <t>Sauna</t>
  </si>
  <si>
    <t>64/8/100</t>
  </si>
  <si>
    <t>74/8/100</t>
  </si>
  <si>
    <t>21/5/105</t>
  </si>
  <si>
    <t>Spirometr Lungtest Handy</t>
  </si>
  <si>
    <t>22/5/105</t>
  </si>
  <si>
    <t>57/60</t>
  </si>
  <si>
    <t>Swarożyc, ul. E. Gierczak 1, Świnoujście</t>
  </si>
  <si>
    <t>5/60</t>
  </si>
  <si>
    <t>6/60</t>
  </si>
  <si>
    <t>Telewizor Manta</t>
  </si>
  <si>
    <t>4/60</t>
  </si>
  <si>
    <t>3/60</t>
  </si>
  <si>
    <t>Wzmacniacz sygnału</t>
  </si>
  <si>
    <t>7/60</t>
  </si>
  <si>
    <t>59/60</t>
  </si>
  <si>
    <t>059/60</t>
  </si>
  <si>
    <t>58/60</t>
  </si>
  <si>
    <t>61/60</t>
  </si>
  <si>
    <t>48/67</t>
  </si>
  <si>
    <t>drukarka laserowa CANON</t>
  </si>
  <si>
    <t>47/67</t>
  </si>
  <si>
    <t>100/67</t>
  </si>
  <si>
    <t>101/67</t>
  </si>
  <si>
    <t>67/60</t>
  </si>
  <si>
    <t>68/60</t>
  </si>
  <si>
    <t>005/67</t>
  </si>
  <si>
    <t>69/5</t>
  </si>
  <si>
    <t>Światowid, ul. Żeromskiego 8, Świnoujście</t>
  </si>
  <si>
    <t>81/5</t>
  </si>
  <si>
    <t>82/5</t>
  </si>
  <si>
    <t>77/5</t>
  </si>
  <si>
    <t>75/5</t>
  </si>
  <si>
    <t>76/5</t>
  </si>
  <si>
    <t>59/87</t>
  </si>
  <si>
    <t>57/87</t>
  </si>
  <si>
    <t>58/87</t>
  </si>
  <si>
    <t>55/87</t>
  </si>
  <si>
    <t>56/87</t>
  </si>
  <si>
    <t>Klimatyzator przenośny Chilly</t>
  </si>
  <si>
    <t>1/7/94</t>
  </si>
  <si>
    <t>2/7/94</t>
  </si>
  <si>
    <t>005/87</t>
  </si>
  <si>
    <t>006/87</t>
  </si>
  <si>
    <t>67/5</t>
  </si>
  <si>
    <t>70/5</t>
  </si>
  <si>
    <t>32/14</t>
  </si>
  <si>
    <t>Trzygłów, ul. Pow. Śląskich 1, Świnoujście</t>
  </si>
  <si>
    <t>43/14</t>
  </si>
  <si>
    <t>3/14</t>
  </si>
  <si>
    <t>4/14</t>
  </si>
  <si>
    <t>Zestaw do odbioru sygnału</t>
  </si>
  <si>
    <t>5/14</t>
  </si>
  <si>
    <t>40/14</t>
  </si>
  <si>
    <t>41/14</t>
  </si>
  <si>
    <t>45/49</t>
  </si>
  <si>
    <t>69/14</t>
  </si>
  <si>
    <t>67/14</t>
  </si>
  <si>
    <t>68/14</t>
  </si>
  <si>
    <t>05/49</t>
  </si>
  <si>
    <t>ZPL Adam i Ewa, E. Gierczak, Świnoujście</t>
  </si>
  <si>
    <t>Aparat do magnetoterapii</t>
  </si>
  <si>
    <t>AsTER Rehabilitacja</t>
  </si>
  <si>
    <t>rehabilitacyjny cykloergometr</t>
  </si>
  <si>
    <t>56/23</t>
  </si>
  <si>
    <t>67/24</t>
  </si>
  <si>
    <t>ZPL Admirał I, ul. Żeromskiego 13, Świnoujście</t>
  </si>
  <si>
    <t>66/24</t>
  </si>
  <si>
    <t>110/24</t>
  </si>
  <si>
    <t>Aparat do krioterapii na ciekły azot</t>
  </si>
  <si>
    <t>ZPL Bałtyk, ul. Słowackiego 23, Świnoujście</t>
  </si>
  <si>
    <t>Aparat do presoterapii</t>
  </si>
  <si>
    <t>Wanna do fasonu solankowego k.dolnych</t>
  </si>
  <si>
    <t>061/6</t>
  </si>
  <si>
    <t>Lampa bakteriobójcza przepływowa</t>
  </si>
  <si>
    <t>53/6</t>
  </si>
  <si>
    <t>Rower rehabilitacyjny Inportline</t>
  </si>
  <si>
    <t>087/6</t>
  </si>
  <si>
    <t>Rower treningowy ergometr</t>
  </si>
  <si>
    <t>090/6</t>
  </si>
  <si>
    <t>50/6</t>
  </si>
  <si>
    <t>ZPL Bursztyn, ul. Żeromskiego 9, Świnoujście</t>
  </si>
  <si>
    <t>22/16</t>
  </si>
  <si>
    <t>ZPL Światowid  ul. Żeromskiego 8, Świnoujście</t>
  </si>
  <si>
    <t>wanna do kąp. wirowej k.dolnych</t>
  </si>
  <si>
    <t>14/8</t>
  </si>
  <si>
    <t>wanna do kąp. wirowej k.górnych</t>
  </si>
  <si>
    <t>ZPL Henryk ul. Sienkiewicza 2, Świnoujście</t>
  </si>
  <si>
    <t>Terminal dotykowy POSIFLEX</t>
  </si>
  <si>
    <t>2/4/103</t>
  </si>
  <si>
    <t>9/8/103</t>
  </si>
  <si>
    <t>ZPL RUSAŁKA ul. Pow. Śląskich 4, Świnoujście</t>
  </si>
  <si>
    <t>220/19</t>
  </si>
  <si>
    <t>209/19</t>
  </si>
  <si>
    <t>Kasa fiskalna POSNET</t>
  </si>
  <si>
    <t>210/19</t>
  </si>
  <si>
    <t>6007/19</t>
  </si>
  <si>
    <t>217/19</t>
  </si>
  <si>
    <t>216/19</t>
  </si>
  <si>
    <t>Komputer DELL</t>
  </si>
  <si>
    <t>212/19</t>
  </si>
  <si>
    <t>Komputer Inter Core</t>
  </si>
  <si>
    <t>214/19</t>
  </si>
  <si>
    <t>Komputer w monitorze Dell Optiplex</t>
  </si>
  <si>
    <t>219/19</t>
  </si>
  <si>
    <t>218/19</t>
  </si>
  <si>
    <t>213/19</t>
  </si>
  <si>
    <t>215/19</t>
  </si>
  <si>
    <t>Urządzenie wielofunkcyjne CANON</t>
  </si>
  <si>
    <t>221/19</t>
  </si>
  <si>
    <t>Urządzenie wielofunkcyjne Canon</t>
  </si>
  <si>
    <t>211/19</t>
  </si>
  <si>
    <t>Aparat do elektroterapii  Multitronic</t>
  </si>
  <si>
    <t>457/19</t>
  </si>
  <si>
    <t xml:space="preserve">Lampa terapeutyczna </t>
  </si>
  <si>
    <t>Aparat do laseroterapii Physio</t>
  </si>
  <si>
    <t>0155/19</t>
  </si>
  <si>
    <t>Aparat do laseroterapii Polaris</t>
  </si>
  <si>
    <t>376/19</t>
  </si>
  <si>
    <t>Aplikator skanujący do laseroterapii</t>
  </si>
  <si>
    <t>0156/19</t>
  </si>
  <si>
    <t>377/19</t>
  </si>
  <si>
    <t>Genberator Magnetus2</t>
  </si>
  <si>
    <t>459/19</t>
  </si>
  <si>
    <t>Multitronik</t>
  </si>
  <si>
    <t>373/19</t>
  </si>
  <si>
    <t>Wanna medyczna</t>
  </si>
  <si>
    <t>Wanna do masażu wirowego rąk</t>
  </si>
  <si>
    <t>371/19</t>
  </si>
  <si>
    <t>Sterownik Magnetus 2</t>
  </si>
  <si>
    <t>460/19</t>
  </si>
  <si>
    <t>453/19</t>
  </si>
  <si>
    <t>Rower treningowy Ergometr-poziomy</t>
  </si>
  <si>
    <t>451/19</t>
  </si>
  <si>
    <t>1180/31</t>
  </si>
  <si>
    <t>Restauracja Adam i Ewa, sprzęt medyczny</t>
  </si>
  <si>
    <t>73/15</t>
  </si>
  <si>
    <t>Restauracja Admirał I ul.Żeromskiego13, Świnoujście</t>
  </si>
  <si>
    <t>01/15</t>
  </si>
  <si>
    <t>621/15</t>
  </si>
  <si>
    <t>Laptop Dell Latitiude</t>
  </si>
  <si>
    <t>620/15</t>
  </si>
  <si>
    <t>065/15</t>
  </si>
  <si>
    <t>080/15</t>
  </si>
  <si>
    <t>66/4</t>
  </si>
  <si>
    <t>Restauracja Bałtyk, sprzęt medyczny</t>
  </si>
  <si>
    <t xml:space="preserve">Drukarka fiskalna POSNET </t>
  </si>
  <si>
    <t>75/62</t>
  </si>
  <si>
    <t>Restauracja Bursztyn ul. Żeromskiego 9, Świnoujście</t>
  </si>
  <si>
    <t>92/62</t>
  </si>
  <si>
    <t>90/62</t>
  </si>
  <si>
    <t xml:space="preserve">Monitor IIYAMA </t>
  </si>
  <si>
    <t>91/62</t>
  </si>
  <si>
    <t>1/7/62</t>
  </si>
  <si>
    <t>2/7/62</t>
  </si>
  <si>
    <t>1181/62</t>
  </si>
  <si>
    <t>512/62</t>
  </si>
  <si>
    <t>1/4/101</t>
  </si>
  <si>
    <t>Restauracja HENRYK ul. Sienkiewicza 2   Świnoujście</t>
  </si>
  <si>
    <t>6/4/101</t>
  </si>
  <si>
    <t>4/4/101</t>
  </si>
  <si>
    <t>2/7/101</t>
  </si>
  <si>
    <t>1/7/101</t>
  </si>
  <si>
    <t>2/4/101</t>
  </si>
  <si>
    <t>144/8/101</t>
  </si>
  <si>
    <t>202/2</t>
  </si>
  <si>
    <t>Restauracja Światowid, ul. Żeromskiego 8, Świnoujście</t>
  </si>
  <si>
    <t>67/2</t>
  </si>
  <si>
    <t>200/2</t>
  </si>
  <si>
    <t>201/2</t>
  </si>
  <si>
    <t>Zasilacz awaryjny UPS</t>
  </si>
  <si>
    <t>0075/2</t>
  </si>
  <si>
    <t>090/2</t>
  </si>
  <si>
    <t>68/2</t>
  </si>
  <si>
    <t>KORAL, ul.Żeromskiego10, Świnoujście</t>
  </si>
  <si>
    <t xml:space="preserve">Komputer Dell  </t>
  </si>
  <si>
    <t>100/85</t>
  </si>
  <si>
    <t>101/85</t>
  </si>
  <si>
    <t>LAZUR,         ul.Słowackiego 21, Świnoujście</t>
  </si>
  <si>
    <t>30/88</t>
  </si>
  <si>
    <t>Monita IIYAMA</t>
  </si>
  <si>
    <t>31/88</t>
  </si>
  <si>
    <t>Defibrylator z elektrodą AED</t>
  </si>
  <si>
    <t>1/88</t>
  </si>
  <si>
    <t>34/88</t>
  </si>
  <si>
    <t>TRYTON, ul.Żeromskiego 11, Świnoujście</t>
  </si>
  <si>
    <t>10/83</t>
  </si>
  <si>
    <t>100/83</t>
  </si>
  <si>
    <t>101/83</t>
  </si>
  <si>
    <t>05/83</t>
  </si>
  <si>
    <t>SOBÓTKA, ul.Sienkiewicza 13, Świnoujście</t>
  </si>
  <si>
    <t>100/30</t>
  </si>
  <si>
    <t>023/30</t>
  </si>
  <si>
    <t>ZŁOTY KŁOS, ul.Słowackiego13/15  Świnoujście</t>
  </si>
  <si>
    <t>Serwer Power Edge</t>
  </si>
  <si>
    <t>ZARZĄD  ul.Nowowiejskiego 2, Świnoujście</t>
  </si>
  <si>
    <t>Serwer Dell Power</t>
  </si>
  <si>
    <t>Drukarka Canon/księgowość</t>
  </si>
  <si>
    <t>91/86</t>
  </si>
  <si>
    <t>Drukarka Canon/p.20</t>
  </si>
  <si>
    <t>121/86</t>
  </si>
  <si>
    <t>Drukarka wielofunkcyjna  CANON</t>
  </si>
  <si>
    <t>73/86</t>
  </si>
  <si>
    <t>600/86</t>
  </si>
  <si>
    <t>Komputer Del Vostro dz.lecz</t>
  </si>
  <si>
    <t>601/86</t>
  </si>
  <si>
    <t>Komputer Del Vostro dz.tech</t>
  </si>
  <si>
    <t>609/86</t>
  </si>
  <si>
    <t>Komputer Del Vostro dz zamówień</t>
  </si>
  <si>
    <t>608/86</t>
  </si>
  <si>
    <t>Komputer Del Vostro dz kadr</t>
  </si>
  <si>
    <t>606/86</t>
  </si>
  <si>
    <t>Komputer Del Vostro dz księgowość</t>
  </si>
  <si>
    <t>605/86</t>
  </si>
  <si>
    <t>Komputer Del Vostro dz marketing</t>
  </si>
  <si>
    <t>607/86</t>
  </si>
  <si>
    <t>Komputer Del Vostro p.11 Zarzad</t>
  </si>
  <si>
    <t>602/86</t>
  </si>
  <si>
    <t>Komputer Del Vostro sekretariat Zarzad</t>
  </si>
  <si>
    <t>603/86</t>
  </si>
  <si>
    <t>66/86</t>
  </si>
  <si>
    <t>402/86</t>
  </si>
  <si>
    <t>65/86</t>
  </si>
  <si>
    <t>71/86</t>
  </si>
  <si>
    <t>78/86</t>
  </si>
  <si>
    <t>79/86</t>
  </si>
  <si>
    <t>Komputer PC</t>
  </si>
  <si>
    <t>406/86</t>
  </si>
  <si>
    <t>618/86</t>
  </si>
  <si>
    <t>617/86</t>
  </si>
  <si>
    <t>610/86</t>
  </si>
  <si>
    <t>611/86</t>
  </si>
  <si>
    <t>68/86</t>
  </si>
  <si>
    <t>85/86</t>
  </si>
  <si>
    <t>72/86</t>
  </si>
  <si>
    <t>613/86</t>
  </si>
  <si>
    <t>614/86</t>
  </si>
  <si>
    <t>74/86</t>
  </si>
  <si>
    <t>612/86</t>
  </si>
  <si>
    <t>616/86</t>
  </si>
  <si>
    <t>615/86</t>
  </si>
  <si>
    <t>84/86</t>
  </si>
  <si>
    <t>86/86</t>
  </si>
  <si>
    <t>82/86</t>
  </si>
  <si>
    <t>83/86</t>
  </si>
  <si>
    <t>67/86</t>
  </si>
  <si>
    <t xml:space="preserve">Urządzenie wielofunkcyjne </t>
  </si>
  <si>
    <t>69/86</t>
  </si>
  <si>
    <t>75/86</t>
  </si>
  <si>
    <t>76/86</t>
  </si>
  <si>
    <t>77/86</t>
  </si>
  <si>
    <t>405/86</t>
  </si>
  <si>
    <t>Drukarka Canon mf446</t>
  </si>
  <si>
    <t>218/90</t>
  </si>
  <si>
    <t>217/90</t>
  </si>
  <si>
    <t>Karta  graficzna</t>
  </si>
  <si>
    <t>32/95</t>
  </si>
  <si>
    <t>2/95</t>
  </si>
  <si>
    <t>215/90</t>
  </si>
  <si>
    <t>5/95</t>
  </si>
  <si>
    <t>Czytnik kodów kreskowych</t>
  </si>
  <si>
    <t>19/18</t>
  </si>
  <si>
    <t>Drukarka Canon/BOK</t>
  </si>
  <si>
    <t>13/18</t>
  </si>
  <si>
    <t>18/18</t>
  </si>
  <si>
    <t>Komputer Dell/BOK</t>
  </si>
  <si>
    <t>12/18</t>
  </si>
  <si>
    <t>Monitor IIYAMA/BOK</t>
  </si>
  <si>
    <t>14/18</t>
  </si>
  <si>
    <t>TP-Link/BOK</t>
  </si>
  <si>
    <t>15/18</t>
  </si>
  <si>
    <t>16/18</t>
  </si>
  <si>
    <t>Monitor Philips</t>
  </si>
  <si>
    <t>208/90</t>
  </si>
  <si>
    <t>210/90</t>
  </si>
  <si>
    <t>Tablet Samsung/dz. Marketingu</t>
  </si>
  <si>
    <t>6/91</t>
  </si>
  <si>
    <t>619/86</t>
  </si>
  <si>
    <t>Laptop Dell Latitiude/prezes</t>
  </si>
  <si>
    <t>621/86</t>
  </si>
  <si>
    <t>216/90</t>
  </si>
  <si>
    <t>Notebook Dell L3510</t>
  </si>
  <si>
    <t>81/86</t>
  </si>
  <si>
    <t>Notebook Dell L5300</t>
  </si>
  <si>
    <t>80/86</t>
  </si>
  <si>
    <t>Laptop MBA</t>
  </si>
  <si>
    <t>213/90</t>
  </si>
  <si>
    <t>212/90</t>
  </si>
  <si>
    <t>Tel. kom MOTO E&amp;PLUS</t>
  </si>
  <si>
    <t>6/95</t>
  </si>
  <si>
    <t>Telefon kom.HAMMER</t>
  </si>
  <si>
    <t>22/95</t>
  </si>
  <si>
    <t xml:space="preserve">Telefon kom Motorola </t>
  </si>
  <si>
    <t>8/95</t>
  </si>
  <si>
    <t>Telefon kom.VIVO</t>
  </si>
  <si>
    <t>20/95</t>
  </si>
  <si>
    <t>Telefon komórkowy Xiaomi</t>
  </si>
  <si>
    <t>19/95</t>
  </si>
  <si>
    <t>Telefon Apple</t>
  </si>
  <si>
    <t>25/95</t>
  </si>
  <si>
    <t>Telefon komórkowy GTU</t>
  </si>
  <si>
    <t>10/95</t>
  </si>
  <si>
    <t>Telefon komórkowy Samsung</t>
  </si>
  <si>
    <t>13/95</t>
  </si>
  <si>
    <t>26/95</t>
  </si>
  <si>
    <t>14/95</t>
  </si>
  <si>
    <t>15/95</t>
  </si>
  <si>
    <t>16/95</t>
  </si>
  <si>
    <t>17/95</t>
  </si>
  <si>
    <t>18/95</t>
  </si>
  <si>
    <t>Aparat cyfrowy CANON EOS/ dz. marketingu</t>
  </si>
  <si>
    <t>5/91</t>
  </si>
  <si>
    <t>razem zarząd</t>
  </si>
  <si>
    <t>Oprogramowanie licencjonowane</t>
  </si>
  <si>
    <t>Łączna wartość oprogramowania:</t>
  </si>
  <si>
    <t>Wartość najdroższego oprogramowania:</t>
  </si>
  <si>
    <t>Program Kuracjusz</t>
  </si>
  <si>
    <t>Częstotliwość archiwizacji danych:</t>
  </si>
  <si>
    <t>codziennie</t>
  </si>
  <si>
    <t>Numer inwentarzowy</t>
  </si>
  <si>
    <t>Ilość sztuk</t>
  </si>
  <si>
    <t>Rodzaj wartości (początkowa brutto -KB;
szacowana odtworzeniowa - WO;
rzeczywista - RZ; inna)</t>
  </si>
  <si>
    <t>Rodzaj (stacjonarny / przenośny)</t>
  </si>
  <si>
    <t>BUDYNKI DZIERŻAWIONE</t>
  </si>
  <si>
    <t>Sobótka</t>
  </si>
  <si>
    <t>Tryton</t>
  </si>
  <si>
    <t>ul.H.Sienkiewicza 13</t>
  </si>
  <si>
    <t>ul.St.Żeromskiego 11</t>
  </si>
  <si>
    <t>dzierżawa</t>
  </si>
  <si>
    <t>19.05.2006
w kraju 22.12.2009</t>
  </si>
  <si>
    <t>Dane
Leasingodawcy</t>
  </si>
  <si>
    <t>TAK - wewnętrzny i zewnętrzny</t>
  </si>
  <si>
    <t>TAK - uruchamiana automatycznie</t>
  </si>
  <si>
    <t>Adres</t>
  </si>
  <si>
    <t xml:space="preserve">Liczba zatrudnionych </t>
  </si>
  <si>
    <t>Pełna nazwa jednostki</t>
  </si>
  <si>
    <t>Ulica</t>
  </si>
  <si>
    <t>Kod pocztowy</t>
  </si>
  <si>
    <t>Główne PKD</t>
  </si>
  <si>
    <t>REGON</t>
  </si>
  <si>
    <t>NIP</t>
  </si>
  <si>
    <t>Telefon</t>
  </si>
  <si>
    <t>E-mail</t>
  </si>
  <si>
    <t>Ogółem</t>
  </si>
  <si>
    <t>inne miejsca prowadzenia działalności</t>
  </si>
  <si>
    <t>Nowowiejskiego 2</t>
  </si>
  <si>
    <t>72-600 Świnoujście</t>
  </si>
  <si>
    <t>8610Z</t>
  </si>
  <si>
    <t>8550004125</t>
  </si>
  <si>
    <t>91 321 37 60</t>
  </si>
  <si>
    <t>m. in. zgodnie z wykazem budynków, budowli</t>
  </si>
  <si>
    <t>BUDOWLE (GRUPA II KŚT)</t>
  </si>
  <si>
    <t>BUDYNKI (GRUPA I KŚT)</t>
  </si>
  <si>
    <t>Przedmiot ubezpieczenia</t>
  </si>
  <si>
    <t xml:space="preserve">Suma ubezpieczenia </t>
  </si>
  <si>
    <t>Budynki</t>
  </si>
  <si>
    <t>Budowle</t>
  </si>
  <si>
    <t xml:space="preserve">Maszyny, wyposażenie i urządzenia </t>
  </si>
  <si>
    <t xml:space="preserve">od ul. H. Sienkiewicza 26 - Odwiert "XXX-Lecia"  do ul. Powst. Śląskich 2/4 - Odwiert "Jantar" </t>
  </si>
  <si>
    <t xml:space="preserve">od ul. St. Żeromskiego 45B - Odwiert "Teresa" do ul. H. Sienkiewicza 26 - Odwiert "XXX-Lecia" </t>
  </si>
  <si>
    <t>odtworzeniowa nowa</t>
  </si>
  <si>
    <t>suma ubezpieczenia</t>
  </si>
  <si>
    <t>odpłatne ubezpieczenie assistance</t>
  </si>
  <si>
    <t>20,05,2025</t>
  </si>
  <si>
    <t>07,02,2025</t>
  </si>
  <si>
    <t>27,10,2024</t>
  </si>
  <si>
    <t>2011-2013 r. - przebudowa pom. przyziemia na potrzeby catringu + rem. 14 pok. i koryt. 2016 r. - remont pom. przyziemia + wymiana instalacji elektrycznej, 2024r- remont schodów wejściowych,</t>
  </si>
  <si>
    <t xml:space="preserve">2012 r. - przebudowa budynku + dostosowanie go do wymogów p.poż.                              2017 r. - remont dachu, 2023r -remont dchu nad wejściem i przybudówkami, 2024r- przebudowa części pomieszczeń na parterze (+ nowa jadalnia), </t>
  </si>
  <si>
    <t>2017 r. - przebudowa całego budynku, 2024 remont schodów wejściowych,</t>
  </si>
  <si>
    <t>2015 r. - przebudowa i rozbudowa całego budynku oraz zabudowa łącznika, 2024 remont tarasu,</t>
  </si>
  <si>
    <t xml:space="preserve">2014 r. - przebudowa pomieszczeń II piętra na potrzeby budowy stacji dializ
 2016-2017 r. - wymiana 2/dwóch/ dźwigów osobowych + przebudowa pom. kotłowni na pom. socjalne dla pracowników,2023r.- remont dachu,  2024r- remont podjazdu dla niepełnospr., </t>
  </si>
  <si>
    <t>TAK- BIUROWIEC</t>
  </si>
  <si>
    <t>TAK - zewnętrzny</t>
  </si>
  <si>
    <t>TAK-ROLETA W OKNIE KASY</t>
  </si>
  <si>
    <t>ZPL Odwierty - Łączna długość rurociągów solankowych wynosi - 2056,0 m</t>
  </si>
  <si>
    <t>38/95</t>
  </si>
  <si>
    <t>Telefon komórkowy</t>
  </si>
  <si>
    <t>37/95</t>
  </si>
  <si>
    <t>39/95</t>
  </si>
  <si>
    <t>Telefon komórkowy Samsung Galaxy</t>
  </si>
  <si>
    <t>36/95</t>
  </si>
  <si>
    <t>Telefon komórkowy Iphone APPLE</t>
  </si>
  <si>
    <t>101/90</t>
  </si>
  <si>
    <t>Telefon komórkowy POCO</t>
  </si>
  <si>
    <t>30/18</t>
  </si>
  <si>
    <t>Laptop  MSI</t>
  </si>
  <si>
    <t>220/90</t>
  </si>
  <si>
    <t>622/86</t>
  </si>
  <si>
    <t>Laptop HP17</t>
  </si>
  <si>
    <t>624/86</t>
  </si>
  <si>
    <t>Laptop Dell Vostro</t>
  </si>
  <si>
    <t>221/90</t>
  </si>
  <si>
    <t>620/86</t>
  </si>
  <si>
    <t>Urządzenie wielofunkcyjne</t>
  </si>
  <si>
    <t>623/86</t>
  </si>
  <si>
    <t>407/86</t>
  </si>
  <si>
    <t>Monitor BENQ</t>
  </si>
  <si>
    <t>123/86</t>
  </si>
  <si>
    <t>Drukarka Canon/</t>
  </si>
  <si>
    <t>055/86</t>
  </si>
  <si>
    <t>Telewizor</t>
  </si>
  <si>
    <t>006/30</t>
  </si>
  <si>
    <t>68/30</t>
  </si>
  <si>
    <t>Inhalator pneumatyczny</t>
  </si>
  <si>
    <t>102/30</t>
  </si>
  <si>
    <t>06//83</t>
  </si>
  <si>
    <t xml:space="preserve">Inhalator pneumatyczny </t>
  </si>
  <si>
    <t>36/88</t>
  </si>
  <si>
    <t>102/85</t>
  </si>
  <si>
    <t>092/2</t>
  </si>
  <si>
    <t>203/2</t>
  </si>
  <si>
    <t>3/3/101</t>
  </si>
  <si>
    <t>2/3/101</t>
  </si>
  <si>
    <t>1/3/101</t>
  </si>
  <si>
    <t>ekran rozwijany elektrycznie</t>
  </si>
  <si>
    <t>622/15</t>
  </si>
  <si>
    <t>998/19</t>
  </si>
  <si>
    <t>372/19</t>
  </si>
  <si>
    <t>194/19</t>
  </si>
  <si>
    <t>Kamera tubowa</t>
  </si>
  <si>
    <t>193/19</t>
  </si>
  <si>
    <t>System tv przemysłowej</t>
  </si>
  <si>
    <t>1000/19</t>
  </si>
  <si>
    <t>7/4/103</t>
  </si>
  <si>
    <t>6/4/103</t>
  </si>
  <si>
    <t>47/49</t>
  </si>
  <si>
    <t>46/49</t>
  </si>
  <si>
    <t>48/49</t>
  </si>
  <si>
    <t>Drukarka CANON</t>
  </si>
  <si>
    <t>60/87</t>
  </si>
  <si>
    <t>Telewizor 32</t>
  </si>
  <si>
    <t>103/67</t>
  </si>
  <si>
    <t>102/67</t>
  </si>
  <si>
    <t>103/29</t>
  </si>
  <si>
    <t>Monitor IIyama</t>
  </si>
  <si>
    <t>102/29</t>
  </si>
  <si>
    <t>4//12</t>
  </si>
  <si>
    <t>4//68</t>
  </si>
  <si>
    <t>101/68</t>
  </si>
  <si>
    <t>Druckarka Canon LBP223</t>
  </si>
  <si>
    <t>1213/7</t>
  </si>
  <si>
    <t>1214/7</t>
  </si>
  <si>
    <t>przenosny</t>
  </si>
  <si>
    <t>454/10</t>
  </si>
  <si>
    <t>Monitor LCD AgNeovo 21,5</t>
  </si>
  <si>
    <t>455/10</t>
  </si>
  <si>
    <t>453/10</t>
  </si>
  <si>
    <t>Laptop DELL Vosro</t>
  </si>
  <si>
    <t>30/66</t>
  </si>
  <si>
    <t>69/66</t>
  </si>
  <si>
    <t>Zbiory muzealne</t>
  </si>
  <si>
    <t xml:space="preserve">Zbiory biblioteczne </t>
  </si>
  <si>
    <t>Nakłady inwestycyjne</t>
  </si>
  <si>
    <t>Rorl Henryk 2 000 000,00zł</t>
  </si>
  <si>
    <t xml:space="preserve">Mienie niskocenne, w tym z konta 013 
(nieujęte w tabeli powyżej) </t>
  </si>
  <si>
    <t>Lokalizacja (adres, nazwa budynku)</t>
  </si>
  <si>
    <t>WARTOŚĆ REALNA (rzeczywista), odpowiadająca kosztowi odtworzenia w zbliżonym stanie</t>
  </si>
  <si>
    <t>Pozostałe mienie</t>
  </si>
  <si>
    <t>Zarząd, ul. Nowowiejskiego 2, 72-600 Świnoujście</t>
  </si>
  <si>
    <t xml:space="preserve">Wartość najdroższego urządzenia </t>
  </si>
  <si>
    <t xml:space="preserve">Razem </t>
  </si>
  <si>
    <t>ministerownik akumulatorowy</t>
  </si>
  <si>
    <t>Pozostałe środki trwałe 
(niewykazane w innych pozycjach ankiety) 
(bez sprzętu elektronicznego wykazanego w Załączniku Nr 2 oraz mienia wykazanego w poprzednich załącznikach)</t>
  </si>
  <si>
    <t>Grupa VIII 
(bez sprzętu elektronicznego wykazanego w Załączniku Nr 2 oraz mienia wykazanego w poprzednich załącznikach)</t>
  </si>
  <si>
    <t>Grupa VI 
(bez sprzętu elektronicznego wykazanego w Załączniku Nr 2 oraz mienia wykazanego w poprzednich załącznikach)</t>
  </si>
  <si>
    <t>Grupa V 
(bez sprzętu elektronicznego wykazanego w Załączniku Nr 2 oraz mienia wykazanego w poprzednich załącznikach)</t>
  </si>
  <si>
    <t>Grupa IV 
(bez sprzętu elektronicznego wykazanego w Załączniku Nr 2 oraz mienia wykazanego w poprzednich załącznikach)</t>
  </si>
  <si>
    <t>Grupa III 
(bez sprzętu elektronicznego wykazanego w Załączniku Nr 2 oraz mienia wykazanego w poprzednich załącznikach)</t>
  </si>
  <si>
    <t xml:space="preserve">WARTOŚĆ KSIĘGOWA BRUTTO
(po odjęciu mienia wykazanego w poprzednich załącznikach) </t>
  </si>
  <si>
    <t>ŚRODKI TRWAŁE - wg grup KŚT</t>
  </si>
  <si>
    <t>WYKAZ POZOSTAŁEGO MIENIA</t>
  </si>
  <si>
    <t xml:space="preserve">maszyny, urządzenia, wyposażenie, </t>
  </si>
  <si>
    <t>instalacja solarna na bazie urzadzeń firmy Hewalex, składa się z 10 kolektorów płaskich Hewalex typu KS 2600 TP AC, rok prod. 2015, zamontowana na dachu budynku RORL Admirał I, moc: 0,0456 (moc cieplna MW:0,0336; cwu 0,0120)/</t>
  </si>
  <si>
    <t xml:space="preserve">RAZEM: </t>
  </si>
  <si>
    <t>Stacjonarny</t>
  </si>
  <si>
    <t>Przenośny</t>
  </si>
  <si>
    <t>Medyczny</t>
  </si>
  <si>
    <t>medyczny stacjonarny</t>
  </si>
  <si>
    <t>System ubezpieczenia</t>
  </si>
  <si>
    <t>Suma ubezpieczenia</t>
  </si>
  <si>
    <t>Sposób określenia wartości</t>
  </si>
  <si>
    <t>Sprzęt elektroniczny stacjonarny</t>
  </si>
  <si>
    <t>sumy stałe</t>
  </si>
  <si>
    <t>odtworzeniowa</t>
  </si>
  <si>
    <t>Sprzęt elektroniczny przenośny</t>
  </si>
  <si>
    <t>Oprogramowanie</t>
  </si>
  <si>
    <t>Sprzęt medyczny</t>
  </si>
  <si>
    <t xml:space="preserve">SPRZĘT ELEKTRONICZNY STACJONARNY I PRZENOŚNY
Uzdrowisko Świnoujście </t>
  </si>
  <si>
    <t>Wykaz sprzętu elektronicznego</t>
  </si>
  <si>
    <r>
      <t xml:space="preserve">Środki obrotowe wg ceny zakupu (materiały biurowe, środki czystości, żywność, opał itp.)  </t>
    </r>
    <r>
      <rPr>
        <b/>
        <sz val="11"/>
        <rFont val="Calibri"/>
        <family val="2"/>
        <charset val="238"/>
        <scheme val="minor"/>
      </rPr>
      <t>przewidywana maksymalna wartość</t>
    </r>
  </si>
  <si>
    <r>
      <t xml:space="preserve">Inne, np. inwentarz żywy </t>
    </r>
    <r>
      <rPr>
        <i/>
        <sz val="11"/>
        <rFont val="Calibri"/>
        <family val="2"/>
        <charset val="238"/>
        <scheme val="minor"/>
      </rPr>
      <t>(jeśli dotyczy, wpisać jakie)</t>
    </r>
  </si>
  <si>
    <r>
      <t>Tytuł prawny do zajmowanej nieruchomości
(</t>
    </r>
    <r>
      <rPr>
        <b/>
        <i/>
        <sz val="11"/>
        <color theme="0"/>
        <rFont val="Calibri"/>
        <family val="2"/>
        <charset val="238"/>
        <scheme val="minor"/>
      </rPr>
      <t>np. własność, dzierżawa)</t>
    </r>
  </si>
  <si>
    <r>
      <t xml:space="preserve">Stan techniczny budynku 
</t>
    </r>
    <r>
      <rPr>
        <b/>
        <i/>
        <sz val="11"/>
        <color theme="0"/>
        <rFont val="Calibri"/>
        <family val="2"/>
        <charset val="238"/>
        <scheme val="minor"/>
      </rPr>
      <t>(prosimy ocenić wizualnie oraz podać jedną z trzech ocen: dobry, dostateczny, zły)</t>
    </r>
  </si>
  <si>
    <r>
      <t xml:space="preserve">Czy w pobliżu znajdują się cieki wodne stwarzające zagrożenie powodzią?
</t>
    </r>
    <r>
      <rPr>
        <b/>
        <i/>
        <sz val="11"/>
        <rFont val="Calibri"/>
        <family val="2"/>
        <charset val="238"/>
        <scheme val="minor"/>
      </rPr>
      <t>(prosimy podać odległość i nazwę)</t>
    </r>
  </si>
  <si>
    <r>
      <t xml:space="preserve">Czy okna budynków są okratowane
</t>
    </r>
    <r>
      <rPr>
        <b/>
        <i/>
        <sz val="11"/>
        <color theme="0"/>
        <rFont val="Calibri"/>
        <family val="2"/>
        <charset val="238"/>
        <scheme val="minor"/>
      </rPr>
      <t>(jeśli tak proszę podać, które i w jakich pomieszczeniach)</t>
    </r>
  </si>
  <si>
    <r>
      <t xml:space="preserve">Stały dozór fizyczny - ochrona własna 
</t>
    </r>
    <r>
      <rPr>
        <b/>
        <i/>
        <sz val="11"/>
        <color theme="0"/>
        <rFont val="Calibri"/>
        <family val="2"/>
        <charset val="238"/>
        <scheme val="minor"/>
      </rPr>
      <t>(w jakich godzinach)</t>
    </r>
  </si>
  <si>
    <r>
      <t xml:space="preserve">Stały dozór fizyczny - pracownicy firmy ochrony mienia. 
</t>
    </r>
    <r>
      <rPr>
        <b/>
        <i/>
        <sz val="11"/>
        <color theme="0"/>
        <rFont val="Calibri"/>
        <family val="2"/>
        <charset val="238"/>
        <scheme val="minor"/>
      </rPr>
      <t>(w jakich godzinach)</t>
    </r>
  </si>
  <si>
    <r>
      <t xml:space="preserve">Gaśnice
</t>
    </r>
    <r>
      <rPr>
        <b/>
        <i/>
        <sz val="11"/>
        <color theme="0"/>
        <rFont val="Calibri"/>
        <family val="2"/>
        <charset val="238"/>
        <scheme val="minor"/>
      </rPr>
      <t>(podać liczbę)</t>
    </r>
  </si>
  <si>
    <r>
      <t xml:space="preserve">Agregaty gaśnicze
</t>
    </r>
    <r>
      <rPr>
        <b/>
        <i/>
        <sz val="11"/>
        <color theme="0"/>
        <rFont val="Calibri"/>
        <family val="2"/>
        <charset val="238"/>
        <scheme val="minor"/>
      </rPr>
      <t>(podać liczbę)</t>
    </r>
  </si>
  <si>
    <r>
      <t xml:space="preserve">Hydranty wewnętrzne
</t>
    </r>
    <r>
      <rPr>
        <b/>
        <i/>
        <sz val="11"/>
        <color theme="0"/>
        <rFont val="Calibri"/>
        <family val="2"/>
        <charset val="238"/>
        <scheme val="minor"/>
      </rPr>
      <t>(podać liczbę)</t>
    </r>
  </si>
  <si>
    <r>
      <t xml:space="preserve">Hydranty zewnętrzne
</t>
    </r>
    <r>
      <rPr>
        <b/>
        <i/>
        <sz val="11"/>
        <color theme="0"/>
        <rFont val="Calibri"/>
        <family val="2"/>
        <charset val="238"/>
        <scheme val="minor"/>
      </rPr>
      <t>(podać liczbę)</t>
    </r>
  </si>
  <si>
    <r>
      <t xml:space="preserve">Koce gaśnicze
</t>
    </r>
    <r>
      <rPr>
        <b/>
        <i/>
        <sz val="11"/>
        <color theme="0"/>
        <rFont val="Calibri"/>
        <family val="2"/>
        <charset val="238"/>
        <scheme val="minor"/>
      </rPr>
      <t>(podać liczbę)</t>
    </r>
  </si>
  <si>
    <r>
      <t xml:space="preserve">Sprawna instalacja gaśnicza
</t>
    </r>
    <r>
      <rPr>
        <b/>
        <i/>
        <sz val="11"/>
        <color theme="0"/>
        <rFont val="Calibri"/>
        <family val="2"/>
        <charset val="238"/>
        <scheme val="minor"/>
      </rPr>
      <t>(rodzaj instalacji gaśniczej)</t>
    </r>
  </si>
  <si>
    <r>
      <t xml:space="preserve">Czy zainstalowano urządzenia oddymiające (klapy dymowe, żaluzje dymowe, okna oddymiające)?
</t>
    </r>
    <r>
      <rPr>
        <b/>
        <i/>
        <sz val="11"/>
        <color theme="0"/>
        <rFont val="Calibri"/>
        <family val="2"/>
        <charset val="238"/>
        <scheme val="minor"/>
      </rPr>
      <t>(jakie?)</t>
    </r>
  </si>
  <si>
    <r>
      <rPr>
        <b/>
        <sz val="11"/>
        <color theme="1"/>
        <rFont val="Calibri"/>
        <family val="2"/>
        <charset val="238"/>
        <scheme val="minor"/>
      </rPr>
      <t xml:space="preserve">UWAGA: </t>
    </r>
    <r>
      <rPr>
        <sz val="11"/>
        <color theme="1"/>
        <rFont val="Calibri"/>
        <family val="2"/>
        <charset val="238"/>
        <scheme val="minor"/>
      </rPr>
      <t>Zamawiający pozostawia sobie prawo do zmiany rodzaju wartości przedmiotu ubezpieczenia, co do zasady z wartości księgowej brutto na wartość odtworzeniową nową.</t>
    </r>
  </si>
  <si>
    <r>
      <rPr>
        <b/>
        <sz val="11"/>
        <color theme="1"/>
        <rFont val="Calibri"/>
        <family val="2"/>
        <charset val="238"/>
        <scheme val="minor"/>
      </rPr>
      <t xml:space="preserve">UWAGA: </t>
    </r>
    <r>
      <rPr>
        <sz val="11"/>
        <color theme="1"/>
        <rFont val="Calibri"/>
        <family val="2"/>
        <charset val="238"/>
        <scheme val="minor"/>
      </rPr>
      <t xml:space="preserve">Zamawiający informuje, że przed rozpoczęciem okresu ubezpieczenia lub w czasie jego trwania, może dojść do zmiany jednostek zarządzających poszczególnymi składnikami mienia. </t>
    </r>
  </si>
  <si>
    <r>
      <rPr>
        <b/>
        <sz val="11"/>
        <color theme="1"/>
        <rFont val="Calibri"/>
        <family val="2"/>
        <charset val="238"/>
        <scheme val="minor"/>
      </rPr>
      <t xml:space="preserve">UWAGA: </t>
    </r>
    <r>
      <rPr>
        <sz val="11"/>
        <color theme="1"/>
        <rFont val="Calibri"/>
        <family val="2"/>
        <charset val="238"/>
        <scheme val="minor"/>
      </rPr>
      <t>Zamawiający pozostawia sobie prawo do ostatecznej weryfikacji wykazów majątkowych po rozstrzygnięciu postępowania.</t>
    </r>
  </si>
  <si>
    <t>wyświetlacz reklamy zewnętrzny</t>
  </si>
  <si>
    <t xml:space="preserve">Laptop </t>
  </si>
  <si>
    <t>RS Światowid</t>
  </si>
  <si>
    <t>RS Admirał</t>
  </si>
  <si>
    <t>Zarząd</t>
  </si>
  <si>
    <t>MEDIA</t>
  </si>
  <si>
    <t>Instalacja elektryczna - rodzaj zasilania</t>
  </si>
  <si>
    <t>2-stronne</t>
  </si>
  <si>
    <t>1-stronne</t>
  </si>
  <si>
    <t>1-stronne oraz agregat</t>
  </si>
  <si>
    <t xml:space="preserve">Instalacja fotowoltaiczna: </t>
  </si>
  <si>
    <t xml:space="preserve">brak </t>
  </si>
  <si>
    <t>na gruncie</t>
  </si>
  <si>
    <t>na dachu</t>
  </si>
  <si>
    <t>gazowa</t>
  </si>
  <si>
    <t>amoniak</t>
  </si>
  <si>
    <t>olej termalny</t>
  </si>
  <si>
    <t>dopalacz katalityczny</t>
  </si>
  <si>
    <t xml:space="preserve"> żadna z wymienionych</t>
  </si>
  <si>
    <t>sprężone powietrze</t>
  </si>
  <si>
    <t>Inne instalacje (gazowa, sprężone powietrze, amoniak, olej termalny, dopalacz katalityczny)</t>
  </si>
  <si>
    <t xml:space="preserve">Zagrożenie ze strony sąsiedztwa miejsca ubezpieczenia: </t>
  </si>
  <si>
    <t>w sąsiedztwie w odległości do 20 m prowadzona jest działalność administracyjna, biurowa, mieszkalna, w zakresie użyteczności publicznej</t>
  </si>
  <si>
    <t>ZAGROŻENIA ZEWNĘTRZNE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</si>
</sst>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[$-415]General"/>
    <numFmt numFmtId="166" formatCode="#,##0.00&quot; zł&quot;"/>
    <numFmt numFmtId="167" formatCode="d/mm/yyyy"/>
    <numFmt numFmtId="168" formatCode="#,##0.00\ [$zł-415];[Red]\-#,##0.00\ [$zł-415]"/>
    <numFmt numFmtId="169" formatCode="#,##0.00\ &quot;zł&quot;;[Red]#,##0.00\ &quot;zł&quot;"/>
    <numFmt numFmtId="170" formatCode="#,##0.00\ [$PLN]"/>
    <numFmt numFmtId="171" formatCode="0.000%"/>
  </numFmts>
  <fonts count="7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sz val="14"/>
      <color indexed="9"/>
      <name val="Cambria"/>
      <family val="1"/>
      <charset val="238"/>
      <scheme val="maj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9"/>
      <name val="Times New Roman"/>
      <family val="1"/>
      <charset val="238"/>
    </font>
    <font>
      <sz val="9"/>
      <color indexed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Cambria"/>
      <family val="1"/>
      <charset val="238"/>
      <scheme val="major"/>
    </font>
    <font>
      <sz val="12"/>
      <name val="Times New Roman"/>
      <family val="1"/>
      <charset val="238"/>
    </font>
    <font>
      <b/>
      <sz val="10"/>
      <color theme="0"/>
      <name val="Cambria"/>
      <family val="1"/>
      <charset val="238"/>
      <scheme val="major"/>
    </font>
    <font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3"/>
      <color rgb="FF002060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002060"/>
      <name val="Cambria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043E71"/>
      <name val="Cambria"/>
      <family val="1"/>
      <charset val="238"/>
      <scheme val="maj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FF0000"/>
      <name val="Cambria"/>
      <family val="1"/>
      <charset val="238"/>
      <scheme val="major"/>
    </font>
    <font>
      <sz val="10"/>
      <name val="Arial"/>
      <charset val="238"/>
    </font>
  </fonts>
  <fills count="4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theme="7" tint="0.39997558519241921"/>
        <bgColor indexed="26"/>
      </patternFill>
    </fill>
    <fill>
      <patternFill patternType="solid">
        <fgColor theme="8" tint="0.39997558519241921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22"/>
      </patternFill>
    </fill>
    <fill>
      <patternFill patternType="solid">
        <fgColor theme="5" tint="0.39997558519241921"/>
        <bgColor indexed="45"/>
      </patternFill>
    </fill>
    <fill>
      <patternFill patternType="solid">
        <fgColor theme="0"/>
        <bgColor indexed="34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39997558519241921"/>
        <bgColor indexed="43"/>
      </patternFill>
    </fill>
    <fill>
      <patternFill patternType="solid">
        <fgColor theme="8" tint="0.39997558519241921"/>
        <bgColor indexed="41"/>
      </patternFill>
    </fill>
    <fill>
      <patternFill patternType="solid">
        <fgColor theme="0"/>
        <bgColor indexed="43"/>
      </patternFill>
    </fill>
    <fill>
      <patternFill patternType="solid">
        <fgColor theme="8" tint="0.39997558519241921"/>
        <bgColor indexed="43"/>
      </patternFill>
    </fill>
    <fill>
      <patternFill patternType="solid">
        <fgColor indexed="45"/>
        <bgColor indexed="22"/>
      </patternFill>
    </fill>
    <fill>
      <patternFill patternType="solid">
        <fgColor theme="0"/>
        <bgColor indexed="45"/>
      </patternFill>
    </fill>
    <fill>
      <patternFill patternType="solid">
        <fgColor indexed="31"/>
        <bgColor indexed="45"/>
      </patternFill>
    </fill>
    <fill>
      <patternFill patternType="solid">
        <fgColor theme="7" tint="0.39997558519241921"/>
        <bgColor indexed="45"/>
      </patternFill>
    </fill>
    <fill>
      <patternFill patternType="solid">
        <fgColor rgb="FFFFFF66"/>
        <bgColor indexed="64"/>
      </patternFill>
    </fill>
    <fill>
      <patternFill patternType="solid">
        <fgColor rgb="FF003366"/>
        <bgColor rgb="FF333399"/>
      </patternFill>
    </fill>
    <fill>
      <patternFill patternType="solid">
        <fgColor theme="0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rgb="FF043E71"/>
        <bgColor rgb="FFCCFFFF"/>
      </patternFill>
    </fill>
    <fill>
      <patternFill patternType="solid">
        <fgColor rgb="FF043E7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43E71"/>
        <bgColor indexed="40"/>
      </patternFill>
    </fill>
    <fill>
      <patternFill patternType="solid">
        <fgColor theme="0" tint="-4.9989318521683403E-2"/>
        <bgColor rgb="FFCCFFFF"/>
      </patternFill>
    </fill>
    <fill>
      <patternFill patternType="solid">
        <fgColor theme="0" tint="-0.14999847407452621"/>
        <bgColor rgb="FFCCFFFF"/>
      </patternFill>
    </fill>
    <fill>
      <patternFill patternType="solid">
        <fgColor rgb="FF043E71"/>
        <bgColor rgb="FF333399"/>
      </patternFill>
    </fill>
    <fill>
      <patternFill patternType="solid">
        <fgColor rgb="FFCCFFFF"/>
        <bgColor rgb="FFCC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9">
    <xf numFmtId="0" fontId="0" fillId="0" borderId="0"/>
    <xf numFmtId="165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9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9" fillId="0" borderId="0"/>
    <xf numFmtId="0" fontId="20" fillId="0" borderId="0"/>
    <xf numFmtId="0" fontId="19" fillId="0" borderId="0"/>
    <xf numFmtId="0" fontId="5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8" fillId="0" borderId="0"/>
    <xf numFmtId="0" fontId="13" fillId="0" borderId="0"/>
    <xf numFmtId="0" fontId="13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9" fontId="78" fillId="0" borderId="0" applyFont="0" applyFill="0" applyBorder="0" applyAlignment="0" applyProtection="0"/>
  </cellStyleXfs>
  <cellXfs count="341">
    <xf numFmtId="0" fontId="0" fillId="0" borderId="0" xfId="0"/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vertical="center" wrapText="1"/>
    </xf>
    <xf numFmtId="0" fontId="25" fillId="2" borderId="8" xfId="0" applyFont="1" applyFill="1" applyBorder="1" applyAlignment="1">
      <alignment vertical="center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wrapText="1"/>
    </xf>
    <xf numFmtId="0" fontId="0" fillId="0" borderId="0" xfId="0" applyAlignment="1">
      <alignment horizontal="center"/>
    </xf>
    <xf numFmtId="0" fontId="18" fillId="12" borderId="1" xfId="0" applyFont="1" applyFill="1" applyBorder="1" applyAlignment="1">
      <alignment horizontal="center" vertical="center" wrapText="1"/>
    </xf>
    <xf numFmtId="49" fontId="18" fillId="1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" xfId="0" applyFont="1" applyFill="1" applyBorder="1" applyAlignment="1" applyProtection="1">
      <alignment horizontal="center" vertical="center"/>
      <protection locked="0"/>
    </xf>
    <xf numFmtId="3" fontId="18" fillId="12" borderId="1" xfId="0" applyNumberFormat="1" applyFont="1" applyFill="1" applyBorder="1" applyAlignment="1" applyProtection="1">
      <alignment horizontal="center" vertical="center"/>
      <protection locked="0"/>
    </xf>
    <xf numFmtId="14" fontId="18" fillId="12" borderId="1" xfId="0" applyNumberFormat="1" applyFont="1" applyFill="1" applyBorder="1" applyAlignment="1" applyProtection="1">
      <alignment horizontal="center" vertical="center"/>
      <protection locked="0"/>
    </xf>
    <xf numFmtId="49" fontId="18" fillId="12" borderId="1" xfId="0" applyNumberFormat="1" applyFont="1" applyFill="1" applyBorder="1" applyAlignment="1" applyProtection="1">
      <alignment horizontal="center" vertical="center"/>
      <protection locked="0"/>
    </xf>
    <xf numFmtId="0" fontId="18" fillId="12" borderId="1" xfId="0" applyFont="1" applyFill="1" applyBorder="1" applyAlignment="1" applyProtection="1">
      <alignment horizontal="center" vertical="center" wrapText="1"/>
      <protection locked="0"/>
    </xf>
    <xf numFmtId="164" fontId="23" fillId="12" borderId="1" xfId="4" applyNumberFormat="1" applyFont="1" applyFill="1" applyBorder="1" applyAlignment="1" applyProtection="1">
      <alignment horizontal="center" vertical="center" wrapText="1"/>
      <protection locked="0"/>
    </xf>
    <xf numFmtId="14" fontId="18" fillId="12" borderId="1" xfId="0" applyNumberFormat="1" applyFont="1" applyFill="1" applyBorder="1" applyAlignment="1" applyProtection="1">
      <alignment horizontal="center" vertical="center" wrapText="1"/>
      <protection locked="0"/>
    </xf>
    <xf numFmtId="164" fontId="18" fillId="12" borderId="1" xfId="26" applyNumberFormat="1" applyFont="1" applyFill="1" applyBorder="1" applyAlignment="1" applyProtection="1">
      <alignment horizontal="center" vertical="center"/>
      <protection locked="0"/>
    </xf>
    <xf numFmtId="164" fontId="18" fillId="12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12" borderId="1" xfId="0" applyNumberFormat="1" applyFont="1" applyFill="1" applyBorder="1" applyAlignment="1" applyProtection="1">
      <alignment vertical="center" wrapText="1"/>
      <protection locked="0"/>
    </xf>
    <xf numFmtId="0" fontId="18" fillId="12" borderId="1" xfId="0" applyFont="1" applyFill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center" vertical="center"/>
    </xf>
    <xf numFmtId="4" fontId="9" fillId="14" borderId="0" xfId="0" applyNumberFormat="1" applyFont="1" applyFill="1" applyAlignment="1">
      <alignment horizontal="center"/>
    </xf>
    <xf numFmtId="0" fontId="31" fillId="0" borderId="12" xfId="0" applyFont="1" applyBorder="1" applyAlignment="1">
      <alignment horizontal="center" vertical="center" wrapText="1"/>
    </xf>
    <xf numFmtId="4" fontId="9" fillId="14" borderId="0" xfId="0" applyNumberFormat="1" applyFont="1" applyFill="1"/>
    <xf numFmtId="4" fontId="9" fillId="16" borderId="0" xfId="0" applyNumberFormat="1" applyFont="1" applyFill="1"/>
    <xf numFmtId="4" fontId="9" fillId="17" borderId="0" xfId="0" applyNumberFormat="1" applyFont="1" applyFill="1"/>
    <xf numFmtId="4" fontId="9" fillId="18" borderId="0" xfId="0" applyNumberFormat="1" applyFont="1" applyFill="1"/>
    <xf numFmtId="4" fontId="9" fillId="19" borderId="0" xfId="0" applyNumberFormat="1" applyFont="1" applyFill="1"/>
    <xf numFmtId="4" fontId="9" fillId="20" borderId="0" xfId="0" applyNumberFormat="1" applyFont="1" applyFill="1"/>
    <xf numFmtId="4" fontId="35" fillId="14" borderId="0" xfId="0" applyNumberFormat="1" applyFont="1" applyFill="1" applyAlignment="1">
      <alignment horizontal="center"/>
    </xf>
    <xf numFmtId="4" fontId="9" fillId="21" borderId="0" xfId="0" applyNumberFormat="1" applyFont="1" applyFill="1"/>
    <xf numFmtId="4" fontId="35" fillId="14" borderId="0" xfId="0" applyNumberFormat="1" applyFont="1" applyFill="1"/>
    <xf numFmtId="4" fontId="9" fillId="22" borderId="0" xfId="0" applyNumberFormat="1" applyFont="1" applyFill="1"/>
    <xf numFmtId="4" fontId="9" fillId="23" borderId="0" xfId="0" applyNumberFormat="1" applyFont="1" applyFill="1"/>
    <xf numFmtId="4" fontId="9" fillId="24" borderId="0" xfId="0" applyNumberFormat="1" applyFont="1" applyFill="1"/>
    <xf numFmtId="4" fontId="9" fillId="25" borderId="0" xfId="0" applyNumberFormat="1" applyFont="1" applyFill="1"/>
    <xf numFmtId="4" fontId="9" fillId="0" borderId="0" xfId="0" applyNumberFormat="1" applyFont="1"/>
    <xf numFmtId="4" fontId="9" fillId="26" borderId="0" xfId="0" applyNumberFormat="1" applyFont="1" applyFill="1"/>
    <xf numFmtId="4" fontId="9" fillId="27" borderId="0" xfId="0" applyNumberFormat="1" applyFont="1" applyFill="1"/>
    <xf numFmtId="4" fontId="9" fillId="28" borderId="0" xfId="0" applyNumberFormat="1" applyFont="1" applyFill="1"/>
    <xf numFmtId="4" fontId="9" fillId="29" borderId="0" xfId="0" applyNumberFormat="1" applyFont="1" applyFill="1"/>
    <xf numFmtId="4" fontId="9" fillId="30" borderId="0" xfId="0" applyNumberFormat="1" applyFont="1" applyFill="1"/>
    <xf numFmtId="0" fontId="9" fillId="0" borderId="0" xfId="0" applyFont="1" applyAlignment="1">
      <alignment vertical="center"/>
    </xf>
    <xf numFmtId="4" fontId="35" fillId="16" borderId="0" xfId="0" applyNumberFormat="1" applyFont="1" applyFill="1"/>
    <xf numFmtId="4" fontId="9" fillId="31" borderId="0" xfId="0" applyNumberFormat="1" applyFont="1" applyFill="1"/>
    <xf numFmtId="4" fontId="9" fillId="32" borderId="0" xfId="0" applyNumberFormat="1" applyFont="1" applyFill="1"/>
    <xf numFmtId="4" fontId="9" fillId="33" borderId="0" xfId="0" applyNumberFormat="1" applyFont="1" applyFill="1"/>
    <xf numFmtId="0" fontId="38" fillId="14" borderId="0" xfId="0" applyFont="1" applyFill="1"/>
    <xf numFmtId="0" fontId="9" fillId="14" borderId="0" xfId="0" applyFont="1" applyFill="1" applyAlignment="1">
      <alignment horizontal="center"/>
    </xf>
    <xf numFmtId="0" fontId="31" fillId="14" borderId="13" xfId="0" applyFont="1" applyFill="1" applyBorder="1" applyAlignment="1">
      <alignment horizontal="right" vertical="center" wrapText="1"/>
    </xf>
    <xf numFmtId="0" fontId="38" fillId="14" borderId="0" xfId="0" applyFont="1" applyFill="1" applyAlignment="1">
      <alignment horizontal="center"/>
    </xf>
    <xf numFmtId="0" fontId="9" fillId="14" borderId="0" xfId="0" applyFont="1" applyFill="1"/>
    <xf numFmtId="0" fontId="30" fillId="14" borderId="14" xfId="0" applyFont="1" applyFill="1" applyBorder="1" applyAlignment="1">
      <alignment vertical="center"/>
    </xf>
    <xf numFmtId="0" fontId="7" fillId="14" borderId="15" xfId="0" applyFont="1" applyFill="1" applyBorder="1" applyAlignment="1">
      <alignment vertical="center"/>
    </xf>
    <xf numFmtId="0" fontId="30" fillId="14" borderId="15" xfId="0" applyFont="1" applyFill="1" applyBorder="1" applyAlignment="1">
      <alignment vertical="center"/>
    </xf>
    <xf numFmtId="0" fontId="30" fillId="14" borderId="16" xfId="0" applyFont="1" applyFill="1" applyBorder="1" applyAlignment="1">
      <alignment horizontal="center" vertical="center"/>
    </xf>
    <xf numFmtId="168" fontId="30" fillId="14" borderId="15" xfId="0" applyNumberFormat="1" applyFont="1" applyFill="1" applyBorder="1" applyAlignment="1">
      <alignment vertical="center"/>
    </xf>
    <xf numFmtId="0" fontId="30" fillId="14" borderId="18" xfId="0" applyFont="1" applyFill="1" applyBorder="1" applyAlignment="1">
      <alignment vertical="center"/>
    </xf>
    <xf numFmtId="0" fontId="7" fillId="14" borderId="19" xfId="0" applyFont="1" applyFill="1" applyBorder="1" applyAlignment="1">
      <alignment vertical="center"/>
    </xf>
    <xf numFmtId="0" fontId="30" fillId="14" borderId="19" xfId="0" applyFont="1" applyFill="1" applyBorder="1" applyAlignment="1">
      <alignment vertical="center"/>
    </xf>
    <xf numFmtId="0" fontId="30" fillId="14" borderId="20" xfId="0" applyFont="1" applyFill="1" applyBorder="1" applyAlignment="1">
      <alignment horizontal="center" vertical="center"/>
    </xf>
    <xf numFmtId="0" fontId="30" fillId="14" borderId="19" xfId="0" applyFont="1" applyFill="1" applyBorder="1" applyAlignment="1">
      <alignment horizontal="center" vertical="center"/>
    </xf>
    <xf numFmtId="0" fontId="6" fillId="0" borderId="0" xfId="0" applyFont="1"/>
    <xf numFmtId="0" fontId="25" fillId="7" borderId="0" xfId="0" applyFont="1" applyFill="1"/>
    <xf numFmtId="0" fontId="18" fillId="7" borderId="0" xfId="0" applyFont="1" applyFill="1"/>
    <xf numFmtId="8" fontId="18" fillId="7" borderId="0" xfId="0" applyNumberFormat="1" applyFont="1" applyFill="1"/>
    <xf numFmtId="10" fontId="18" fillId="7" borderId="0" xfId="0" applyNumberFormat="1" applyFont="1" applyFill="1"/>
    <xf numFmtId="8" fontId="25" fillId="7" borderId="0" xfId="0" applyNumberFormat="1" applyFont="1" applyFill="1"/>
    <xf numFmtId="0" fontId="25" fillId="0" borderId="0" xfId="0" applyFont="1"/>
    <xf numFmtId="0" fontId="18" fillId="0" borderId="0" xfId="0" applyFont="1" applyAlignment="1">
      <alignment horizontal="left" vertical="center"/>
    </xf>
    <xf numFmtId="0" fontId="31" fillId="7" borderId="12" xfId="0" applyFont="1" applyFill="1" applyBorder="1" applyAlignment="1">
      <alignment horizontal="center" vertical="center" wrapText="1"/>
    </xf>
    <xf numFmtId="166" fontId="0" fillId="0" borderId="0" xfId="0" applyNumberFormat="1"/>
    <xf numFmtId="4" fontId="0" fillId="0" borderId="0" xfId="0" applyNumberFormat="1"/>
    <xf numFmtId="4" fontId="0" fillId="37" borderId="0" xfId="0" applyNumberFormat="1" applyFill="1"/>
    <xf numFmtId="0" fontId="0" fillId="37" borderId="0" xfId="0" applyFill="1"/>
    <xf numFmtId="166" fontId="0" fillId="37" borderId="0" xfId="0" applyNumberFormat="1" applyFill="1"/>
    <xf numFmtId="4" fontId="40" fillId="0" borderId="0" xfId="0" applyNumberFormat="1" applyFont="1"/>
    <xf numFmtId="49" fontId="0" fillId="0" borderId="0" xfId="0" applyNumberFormat="1"/>
    <xf numFmtId="4" fontId="9" fillId="14" borderId="0" xfId="0" applyNumberFormat="1" applyFont="1" applyFill="1" applyAlignment="1">
      <alignment horizontal="center" vertical="center"/>
    </xf>
    <xf numFmtId="4" fontId="40" fillId="37" borderId="0" xfId="0" applyNumberFormat="1" applyFont="1" applyFill="1"/>
    <xf numFmtId="0" fontId="46" fillId="7" borderId="12" xfId="0" applyFont="1" applyFill="1" applyBorder="1" applyAlignment="1">
      <alignment horizontal="center" vertical="center" wrapText="1"/>
    </xf>
    <xf numFmtId="4" fontId="47" fillId="0" borderId="0" xfId="0" applyNumberFormat="1" applyFont="1"/>
    <xf numFmtId="0" fontId="4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4" fontId="21" fillId="0" borderId="0" xfId="0" applyNumberFormat="1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44" fontId="30" fillId="14" borderId="13" xfId="0" applyNumberFormat="1" applyFont="1" applyFill="1" applyBorder="1" applyAlignment="1">
      <alignment vertical="center" wrapText="1"/>
    </xf>
    <xf numFmtId="44" fontId="9" fillId="14" borderId="0" xfId="0" applyNumberFormat="1" applyFont="1" applyFill="1"/>
    <xf numFmtId="44" fontId="30" fillId="15" borderId="17" xfId="0" applyNumberFormat="1" applyFont="1" applyFill="1" applyBorder="1" applyAlignment="1" applyProtection="1">
      <alignment horizontal="center" vertical="center"/>
      <protection locked="0"/>
    </xf>
    <xf numFmtId="44" fontId="39" fillId="15" borderId="21" xfId="0" applyNumberFormat="1" applyFont="1" applyFill="1" applyBorder="1" applyAlignment="1" applyProtection="1">
      <alignment vertical="center"/>
      <protection locked="0"/>
    </xf>
    <xf numFmtId="44" fontId="0" fillId="0" borderId="0" xfId="0" applyNumberFormat="1"/>
    <xf numFmtId="44" fontId="18" fillId="0" borderId="0" xfId="0" applyNumberFormat="1" applyFont="1" applyAlignment="1">
      <alignment vertical="center"/>
    </xf>
    <xf numFmtId="0" fontId="48" fillId="40" borderId="1" xfId="0" applyFont="1" applyFill="1" applyBorder="1" applyAlignment="1">
      <alignment horizontal="center" vertical="center"/>
    </xf>
    <xf numFmtId="0" fontId="48" fillId="40" borderId="1" xfId="0" applyFont="1" applyFill="1" applyBorder="1" applyAlignment="1">
      <alignment horizontal="left" vertical="center"/>
    </xf>
    <xf numFmtId="170" fontId="48" fillId="40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170" fontId="51" fillId="0" borderId="0" xfId="0" applyNumberFormat="1" applyFont="1" applyAlignment="1">
      <alignment horizontal="center" vertical="center"/>
    </xf>
    <xf numFmtId="170" fontId="0" fillId="7" borderId="1" xfId="0" applyNumberForma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2" fillId="41" borderId="12" xfId="0" applyFont="1" applyFill="1" applyBorder="1" applyAlignment="1">
      <alignment horizontal="center" vertical="center" wrapText="1"/>
    </xf>
    <xf numFmtId="0" fontId="33" fillId="41" borderId="12" xfId="0" applyFont="1" applyFill="1" applyBorder="1" applyAlignment="1">
      <alignment horizontal="center" vertical="center" wrapText="1"/>
    </xf>
    <xf numFmtId="44" fontId="32" fillId="41" borderId="12" xfId="0" applyNumberFormat="1" applyFont="1" applyFill="1" applyBorder="1" applyAlignment="1">
      <alignment horizontal="center" vertical="center" wrapText="1"/>
    </xf>
    <xf numFmtId="0" fontId="48" fillId="39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vertical="center" wrapText="1"/>
    </xf>
    <xf numFmtId="164" fontId="55" fillId="0" borderId="1" xfId="0" applyNumberFormat="1" applyFont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54" fillId="0" borderId="1" xfId="0" applyFont="1" applyBorder="1" applyAlignment="1">
      <alignment horizontal="right" vertical="center"/>
    </xf>
    <xf numFmtId="0" fontId="54" fillId="0" borderId="1" xfId="0" applyFont="1" applyBorder="1" applyAlignment="1">
      <alignment vertical="center" wrapText="1"/>
    </xf>
    <xf numFmtId="0" fontId="55" fillId="0" borderId="0" xfId="0" applyFont="1" applyAlignment="1">
      <alignment vertical="center"/>
    </xf>
    <xf numFmtId="164" fontId="48" fillId="39" borderId="1" xfId="0" applyNumberFormat="1" applyFont="1" applyFill="1" applyBorder="1" applyAlignment="1">
      <alignment vertical="center" wrapText="1"/>
    </xf>
    <xf numFmtId="0" fontId="49" fillId="39" borderId="1" xfId="0" applyFont="1" applyFill="1" applyBorder="1" applyAlignment="1">
      <alignment vertical="center" wrapText="1"/>
    </xf>
    <xf numFmtId="164" fontId="54" fillId="0" borderId="1" xfId="0" applyNumberFormat="1" applyFont="1" applyBorder="1" applyAlignment="1" applyProtection="1">
      <alignment vertical="center" wrapText="1"/>
      <protection locked="0"/>
    </xf>
    <xf numFmtId="0" fontId="55" fillId="0" borderId="1" xfId="0" applyFont="1" applyBorder="1" applyAlignment="1" applyProtection="1">
      <alignment vertical="center" wrapText="1"/>
      <protection locked="0"/>
    </xf>
    <xf numFmtId="164" fontId="55" fillId="0" borderId="1" xfId="0" applyNumberFormat="1" applyFont="1" applyBorder="1" applyAlignment="1" applyProtection="1">
      <alignment vertical="center" wrapText="1"/>
      <protection locked="0"/>
    </xf>
    <xf numFmtId="164" fontId="55" fillId="0" borderId="1" xfId="0" applyNumberFormat="1" applyFont="1" applyBorder="1" applyAlignment="1" applyProtection="1">
      <alignment horizontal="right" vertical="center" wrapText="1"/>
      <protection locked="0"/>
    </xf>
    <xf numFmtId="0" fontId="31" fillId="0" borderId="12" xfId="0" applyFont="1" applyBorder="1" applyAlignment="1" applyProtection="1">
      <alignment vertical="center" wrapText="1"/>
      <protection locked="0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44" fontId="31" fillId="0" borderId="12" xfId="0" applyNumberFormat="1" applyFont="1" applyBorder="1" applyAlignment="1" applyProtection="1">
      <alignment vertical="center" wrapText="1"/>
      <protection locked="0"/>
    </xf>
    <xf numFmtId="49" fontId="31" fillId="0" borderId="12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center" vertical="center" wrapText="1"/>
      <protection locked="0"/>
    </xf>
    <xf numFmtId="0" fontId="46" fillId="0" borderId="12" xfId="0" applyFont="1" applyBorder="1" applyAlignment="1" applyProtection="1">
      <alignment vertical="center" wrapText="1"/>
      <protection locked="0"/>
    </xf>
    <xf numFmtId="0" fontId="46" fillId="0" borderId="12" xfId="0" applyFont="1" applyBorder="1" applyAlignment="1" applyProtection="1">
      <alignment horizontal="center" vertical="center" wrapText="1"/>
      <protection locked="0"/>
    </xf>
    <xf numFmtId="44" fontId="46" fillId="0" borderId="12" xfId="0" applyNumberFormat="1" applyFont="1" applyBorder="1" applyAlignment="1" applyProtection="1">
      <alignment vertical="center" wrapText="1"/>
      <protection locked="0"/>
    </xf>
    <xf numFmtId="0" fontId="45" fillId="0" borderId="12" xfId="0" applyFont="1" applyBorder="1" applyAlignment="1" applyProtection="1">
      <alignment horizontal="center" vertical="center" wrapText="1"/>
      <protection locked="0"/>
    </xf>
    <xf numFmtId="0" fontId="46" fillId="0" borderId="12" xfId="0" applyFont="1" applyBorder="1" applyAlignment="1" applyProtection="1">
      <alignment horizontal="left" vertical="center" wrapText="1"/>
      <protection locked="0"/>
    </xf>
    <xf numFmtId="17" fontId="46" fillId="0" borderId="12" xfId="0" quotePrefix="1" applyNumberFormat="1" applyFont="1" applyBorder="1" applyAlignment="1" applyProtection="1">
      <alignment vertical="center" wrapText="1"/>
      <protection locked="0"/>
    </xf>
    <xf numFmtId="0" fontId="46" fillId="0" borderId="12" xfId="0" quotePrefix="1" applyFont="1" applyBorder="1" applyAlignment="1" applyProtection="1">
      <alignment vertical="center" wrapText="1"/>
      <protection locked="0"/>
    </xf>
    <xf numFmtId="17" fontId="31" fillId="0" borderId="12" xfId="0" quotePrefix="1" applyNumberFormat="1" applyFont="1" applyBorder="1" applyAlignment="1" applyProtection="1">
      <alignment vertical="center" wrapText="1"/>
      <protection locked="0"/>
    </xf>
    <xf numFmtId="0" fontId="31" fillId="0" borderId="12" xfId="0" applyFont="1" applyBorder="1" applyAlignment="1" applyProtection="1">
      <alignment horizontal="left" vertical="center" wrapText="1"/>
      <protection locked="0"/>
    </xf>
    <xf numFmtId="16" fontId="31" fillId="0" borderId="12" xfId="0" quotePrefix="1" applyNumberFormat="1" applyFont="1" applyBorder="1" applyAlignment="1" applyProtection="1">
      <alignment horizontal="left" vertical="center" wrapText="1"/>
      <protection locked="0"/>
    </xf>
    <xf numFmtId="0" fontId="31" fillId="0" borderId="12" xfId="0" quotePrefix="1" applyFont="1" applyBorder="1" applyAlignment="1" applyProtection="1">
      <alignment horizontal="left" vertical="center" wrapText="1"/>
      <protection locked="0"/>
    </xf>
    <xf numFmtId="16" fontId="31" fillId="0" borderId="12" xfId="0" applyNumberFormat="1" applyFont="1" applyBorder="1" applyAlignment="1" applyProtection="1">
      <alignment vertical="center" wrapText="1"/>
      <protection locked="0"/>
    </xf>
    <xf numFmtId="0" fontId="31" fillId="0" borderId="12" xfId="0" quotePrefix="1" applyFont="1" applyBorder="1" applyAlignment="1" applyProtection="1">
      <alignment vertical="center" wrapText="1"/>
      <protection locked="0"/>
    </xf>
    <xf numFmtId="17" fontId="31" fillId="0" borderId="12" xfId="0" applyNumberFormat="1" applyFont="1" applyBorder="1" applyAlignment="1" applyProtection="1">
      <alignment horizontal="left" vertical="center" wrapText="1"/>
      <protection locked="0"/>
    </xf>
    <xf numFmtId="14" fontId="31" fillId="0" borderId="12" xfId="0" quotePrefix="1" applyNumberFormat="1" applyFont="1" applyBorder="1" applyAlignment="1" applyProtection="1">
      <alignment horizontal="left" vertical="center" wrapText="1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44" fontId="31" fillId="0" borderId="12" xfId="0" applyNumberFormat="1" applyFont="1" applyBorder="1" applyAlignment="1" applyProtection="1">
      <alignment horizontal="right" vertical="center" wrapText="1"/>
      <protection locked="0"/>
    </xf>
    <xf numFmtId="17" fontId="31" fillId="0" borderId="12" xfId="0" quotePrefix="1" applyNumberFormat="1" applyFont="1" applyBorder="1" applyAlignment="1" applyProtection="1">
      <alignment horizontal="left" vertical="center" wrapText="1"/>
      <protection locked="0"/>
    </xf>
    <xf numFmtId="0" fontId="37" fillId="0" borderId="12" xfId="0" applyFont="1" applyBorder="1" applyAlignment="1" applyProtection="1">
      <alignment horizontal="left" vertical="center" wrapText="1"/>
      <protection locked="0"/>
    </xf>
    <xf numFmtId="0" fontId="37" fillId="0" borderId="12" xfId="0" applyFont="1" applyBorder="1" applyAlignment="1" applyProtection="1">
      <alignment horizontal="center" vertical="center" wrapText="1"/>
      <protection locked="0"/>
    </xf>
    <xf numFmtId="44" fontId="37" fillId="0" borderId="12" xfId="0" applyNumberFormat="1" applyFont="1" applyBorder="1" applyAlignment="1" applyProtection="1">
      <alignment vertical="center" wrapText="1"/>
      <protection locked="0"/>
    </xf>
    <xf numFmtId="170" fontId="57" fillId="0" borderId="0" xfId="0" applyNumberFormat="1" applyFont="1" applyAlignment="1">
      <alignment horizontal="center" vertical="center" wrapText="1"/>
    </xf>
    <xf numFmtId="0" fontId="48" fillId="39" borderId="5" xfId="0" applyFont="1" applyFill="1" applyBorder="1" applyAlignment="1">
      <alignment horizontal="center" vertical="center" wrapText="1"/>
    </xf>
    <xf numFmtId="49" fontId="54" fillId="7" borderId="1" xfId="56" applyNumberFormat="1" applyFont="1" applyFill="1" applyBorder="1" applyAlignment="1" applyProtection="1">
      <alignment horizontal="center" vertical="center" wrapText="1"/>
      <protection locked="0"/>
    </xf>
    <xf numFmtId="49" fontId="48" fillId="39" borderId="1" xfId="56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7" borderId="0" xfId="0" applyFont="1" applyFill="1" applyAlignment="1">
      <alignment vertical="center" wrapText="1"/>
    </xf>
    <xf numFmtId="0" fontId="55" fillId="7" borderId="3" xfId="0" applyFont="1" applyFill="1" applyBorder="1" applyAlignment="1">
      <alignment vertical="center" wrapText="1"/>
    </xf>
    <xf numFmtId="0" fontId="55" fillId="7" borderId="1" xfId="0" applyFont="1" applyFill="1" applyBorder="1" applyAlignment="1">
      <alignment vertical="center" wrapText="1"/>
    </xf>
    <xf numFmtId="0" fontId="55" fillId="7" borderId="23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60" fillId="0" borderId="0" xfId="0" applyFont="1"/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vertical="center" wrapText="1"/>
    </xf>
    <xf numFmtId="0" fontId="59" fillId="39" borderId="1" xfId="0" applyFont="1" applyFill="1" applyBorder="1" applyAlignment="1">
      <alignment horizontal="center" vertical="center"/>
    </xf>
    <xf numFmtId="49" fontId="61" fillId="0" borderId="0" xfId="0" applyNumberFormat="1" applyFont="1" applyAlignment="1">
      <alignment horizontal="center" vertical="center"/>
    </xf>
    <xf numFmtId="0" fontId="61" fillId="0" borderId="0" xfId="0" applyFont="1" applyAlignment="1">
      <alignment vertical="center"/>
    </xf>
    <xf numFmtId="0" fontId="59" fillId="39" borderId="10" xfId="0" applyFont="1" applyFill="1" applyBorder="1" applyAlignment="1">
      <alignment horizontal="center" vertical="center" wrapText="1"/>
    </xf>
    <xf numFmtId="49" fontId="59" fillId="39" borderId="10" xfId="0" applyNumberFormat="1" applyFont="1" applyFill="1" applyBorder="1" applyAlignment="1">
      <alignment horizontal="center" vertical="center" wrapText="1"/>
    </xf>
    <xf numFmtId="0" fontId="62" fillId="39" borderId="0" xfId="0" applyFont="1" applyFill="1"/>
    <xf numFmtId="0" fontId="60" fillId="7" borderId="1" xfId="0" applyFont="1" applyFill="1" applyBorder="1" applyAlignment="1">
      <alignment horizontal="center" vertical="center"/>
    </xf>
    <xf numFmtId="0" fontId="63" fillId="7" borderId="1" xfId="0" applyFont="1" applyFill="1" applyBorder="1" applyAlignment="1">
      <alignment vertical="center"/>
    </xf>
    <xf numFmtId="49" fontId="60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60" fillId="7" borderId="1" xfId="0" applyNumberFormat="1" applyFont="1" applyFill="1" applyBorder="1" applyAlignment="1">
      <alignment horizontal="center" vertical="center"/>
    </xf>
    <xf numFmtId="49" fontId="60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60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64" fillId="7" borderId="1" xfId="3" applyNumberFormat="1" applyFont="1" applyFill="1" applyBorder="1" applyAlignment="1" applyProtection="1">
      <alignment horizontal="left" vertical="center" wrapText="1"/>
      <protection locked="0"/>
    </xf>
    <xf numFmtId="0" fontId="63" fillId="7" borderId="1" xfId="0" applyFont="1" applyFill="1" applyBorder="1" applyAlignment="1">
      <alignment horizontal="left" vertical="center" wrapText="1"/>
    </xf>
    <xf numFmtId="0" fontId="55" fillId="0" borderId="0" xfId="0" applyFont="1"/>
    <xf numFmtId="0" fontId="55" fillId="0" borderId="0" xfId="0" applyFont="1" applyAlignment="1">
      <alignment horizontal="center"/>
    </xf>
    <xf numFmtId="0" fontId="48" fillId="39" borderId="1" xfId="4" applyFont="1" applyFill="1" applyBorder="1" applyAlignment="1">
      <alignment horizontal="center" vertical="center" wrapText="1"/>
    </xf>
    <xf numFmtId="0" fontId="48" fillId="39" borderId="3" xfId="4" applyFont="1" applyFill="1" applyBorder="1" applyAlignment="1">
      <alignment horizontal="center" vertical="center" wrapText="1"/>
    </xf>
    <xf numFmtId="0" fontId="54" fillId="11" borderId="3" xfId="4" applyFont="1" applyFill="1" applyBorder="1" applyAlignment="1">
      <alignment horizontal="center" vertical="center" wrapText="1"/>
    </xf>
    <xf numFmtId="0" fontId="48" fillId="8" borderId="1" xfId="4" applyFont="1" applyFill="1" applyBorder="1" applyAlignment="1">
      <alignment horizontal="center" vertical="center" wrapText="1"/>
    </xf>
    <xf numFmtId="0" fontId="48" fillId="9" borderId="1" xfId="4" applyFont="1" applyFill="1" applyBorder="1" applyAlignment="1">
      <alignment horizontal="center" vertical="center" wrapText="1"/>
    </xf>
    <xf numFmtId="0" fontId="69" fillId="0" borderId="1" xfId="56" applyFont="1" applyBorder="1" applyAlignment="1">
      <alignment horizontal="center" vertical="center" wrapText="1"/>
    </xf>
    <xf numFmtId="49" fontId="70" fillId="42" borderId="1" xfId="54" applyNumberFormat="1" applyFont="1" applyFill="1" applyBorder="1" applyAlignment="1" applyProtection="1">
      <alignment horizontal="center" vertical="center" wrapText="1"/>
      <protection locked="0"/>
    </xf>
    <xf numFmtId="49" fontId="70" fillId="0" borderId="1" xfId="54" applyNumberFormat="1" applyFont="1" applyFill="1" applyBorder="1" applyAlignment="1" applyProtection="1">
      <alignment horizontal="center" vertical="center" wrapText="1"/>
      <protection locked="0"/>
    </xf>
    <xf numFmtId="166" fontId="71" fillId="0" borderId="1" xfId="54" applyNumberFormat="1" applyFont="1" applyFill="1" applyBorder="1" applyAlignment="1" applyProtection="1">
      <alignment horizontal="right" vertical="center" wrapText="1"/>
      <protection locked="0"/>
    </xf>
    <xf numFmtId="2" fontId="3" fillId="0" borderId="1" xfId="54" applyNumberFormat="1" applyFont="1" applyFill="1" applyBorder="1" applyAlignment="1" applyProtection="1">
      <alignment horizontal="center" vertical="center" wrapText="1"/>
      <protection locked="0"/>
    </xf>
    <xf numFmtId="2" fontId="71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71" fillId="0" borderId="1" xfId="54" applyNumberFormat="1" applyFont="1" applyFill="1" applyBorder="1" applyAlignment="1" applyProtection="1">
      <alignment horizontal="center" vertical="center" wrapText="1"/>
      <protection locked="0"/>
    </xf>
    <xf numFmtId="49" fontId="71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55" fillId="0" borderId="0" xfId="0" applyFont="1" applyAlignment="1">
      <alignment horizontal="center" vertical="center"/>
    </xf>
    <xf numFmtId="49" fontId="58" fillId="42" borderId="1" xfId="54" applyNumberFormat="1" applyFont="1" applyFill="1" applyBorder="1" applyAlignment="1" applyProtection="1">
      <alignment horizontal="center" vertical="center" wrapText="1"/>
      <protection locked="0"/>
    </xf>
    <xf numFmtId="49" fontId="73" fillId="42" borderId="1" xfId="54" applyNumberFormat="1" applyFont="1" applyFill="1" applyBorder="1" applyAlignment="1" applyProtection="1">
      <alignment horizontal="center" vertical="center" wrapText="1"/>
      <protection locked="0"/>
    </xf>
    <xf numFmtId="0" fontId="49" fillId="39" borderId="1" xfId="56" applyFont="1" applyFill="1" applyBorder="1" applyAlignment="1">
      <alignment horizontal="center" vertical="center" wrapText="1"/>
    </xf>
    <xf numFmtId="49" fontId="49" fillId="39" borderId="1" xfId="56" applyNumberFormat="1" applyFont="1" applyFill="1" applyBorder="1" applyAlignment="1" applyProtection="1">
      <alignment horizontal="center" vertical="center" wrapText="1"/>
      <protection locked="0"/>
    </xf>
    <xf numFmtId="164" fontId="49" fillId="39" borderId="1" xfId="56" applyNumberFormat="1" applyFont="1" applyFill="1" applyBorder="1" applyAlignment="1" applyProtection="1">
      <alignment horizontal="center" vertical="center" wrapText="1"/>
      <protection locked="0"/>
    </xf>
    <xf numFmtId="164" fontId="48" fillId="39" borderId="1" xfId="56" applyNumberFormat="1" applyFont="1" applyFill="1" applyBorder="1" applyAlignment="1" applyProtection="1">
      <alignment horizontal="center" vertical="center" wrapText="1"/>
      <protection locked="0"/>
    </xf>
    <xf numFmtId="0" fontId="49" fillId="39" borderId="1" xfId="56" applyFont="1" applyFill="1" applyBorder="1" applyAlignment="1" applyProtection="1">
      <alignment horizontal="center" vertical="center" wrapText="1"/>
      <protection locked="0"/>
    </xf>
    <xf numFmtId="4" fontId="49" fillId="39" borderId="1" xfId="56" applyNumberFormat="1" applyFont="1" applyFill="1" applyBorder="1" applyAlignment="1" applyProtection="1">
      <alignment horizontal="center" vertical="center" wrapText="1"/>
      <protection locked="0"/>
    </xf>
    <xf numFmtId="0" fontId="48" fillId="39" borderId="1" xfId="56" applyFont="1" applyFill="1" applyBorder="1" applyAlignment="1" applyProtection="1">
      <alignment horizontal="center" vertical="center" wrapText="1"/>
      <protection locked="0"/>
    </xf>
    <xf numFmtId="49" fontId="70" fillId="43" borderId="1" xfId="54" applyNumberFormat="1" applyFont="1" applyFill="1" applyBorder="1" applyAlignment="1" applyProtection="1">
      <alignment horizontal="center" vertical="center" wrapText="1"/>
      <protection locked="0"/>
    </xf>
    <xf numFmtId="0" fontId="48" fillId="39" borderId="4" xfId="0" applyFont="1" applyFill="1" applyBorder="1" applyAlignment="1">
      <alignment horizontal="center" vertical="center"/>
    </xf>
    <xf numFmtId="0" fontId="54" fillId="0" borderId="1" xfId="55" applyFont="1" applyBorder="1" applyAlignment="1">
      <alignment horizontal="center" vertical="center" wrapText="1"/>
    </xf>
    <xf numFmtId="49" fontId="55" fillId="43" borderId="5" xfId="55" applyNumberFormat="1" applyFont="1" applyFill="1" applyBorder="1" applyAlignment="1" applyProtection="1">
      <alignment vertical="center" wrapText="1"/>
      <protection locked="0"/>
    </xf>
    <xf numFmtId="0" fontId="55" fillId="0" borderId="1" xfId="55" applyFont="1" applyBorder="1" applyAlignment="1" applyProtection="1">
      <alignment horizontal="center" vertical="center" wrapText="1"/>
      <protection locked="0"/>
    </xf>
    <xf numFmtId="166" fontId="54" fillId="0" borderId="5" xfId="55" applyNumberFormat="1" applyFont="1" applyBorder="1" applyAlignment="1" applyProtection="1">
      <alignment vertical="center" wrapText="1"/>
      <protection locked="0"/>
    </xf>
    <xf numFmtId="49" fontId="55" fillId="0" borderId="1" xfId="55" applyNumberFormat="1" applyFont="1" applyBorder="1" applyAlignment="1" applyProtection="1">
      <alignment vertical="center" wrapText="1"/>
      <protection locked="0"/>
    </xf>
    <xf numFmtId="49" fontId="55" fillId="0" borderId="4" xfId="55" applyNumberFormat="1" applyFont="1" applyBorder="1" applyAlignment="1" applyProtection="1">
      <alignment vertical="center" wrapText="1"/>
      <protection locked="0"/>
    </xf>
    <xf numFmtId="49" fontId="55" fillId="0" borderId="10" xfId="55" applyNumberFormat="1" applyFont="1" applyBorder="1" applyAlignment="1" applyProtection="1">
      <alignment horizontal="center" vertical="center" wrapText="1"/>
      <protection locked="0"/>
    </xf>
    <xf numFmtId="49" fontId="55" fillId="0" borderId="3" xfId="55" applyNumberFormat="1" applyFont="1" applyBorder="1" applyAlignment="1" applyProtection="1">
      <alignment horizontal="center" vertical="center" wrapText="1"/>
      <protection locked="0"/>
    </xf>
    <xf numFmtId="0" fontId="49" fillId="38" borderId="1" xfId="55" applyFont="1" applyFill="1" applyBorder="1" applyAlignment="1" applyProtection="1">
      <alignment horizontal="center" vertical="center" wrapText="1"/>
      <protection locked="0"/>
    </xf>
    <xf numFmtId="166" fontId="48" fillId="38" borderId="5" xfId="55" applyNumberFormat="1" applyFont="1" applyFill="1" applyBorder="1" applyAlignment="1" applyProtection="1">
      <alignment vertical="center" wrapText="1"/>
      <protection locked="0"/>
    </xf>
    <xf numFmtId="49" fontId="49" fillId="38" borderId="1" xfId="55" applyNumberFormat="1" applyFont="1" applyFill="1" applyBorder="1" applyAlignment="1" applyProtection="1">
      <alignment horizontal="center" vertical="center" wrapText="1"/>
      <protection locked="0"/>
    </xf>
    <xf numFmtId="49" fontId="49" fillId="38" borderId="4" xfId="55" applyNumberFormat="1" applyFont="1" applyFill="1" applyBorder="1" applyAlignment="1" applyProtection="1">
      <alignment horizontal="center" vertical="center" wrapText="1"/>
      <protection locked="0"/>
    </xf>
    <xf numFmtId="0" fontId="48" fillId="44" borderId="6" xfId="0" applyFont="1" applyFill="1" applyBorder="1" applyAlignment="1">
      <alignment vertical="center" wrapText="1"/>
    </xf>
    <xf numFmtId="0" fontId="48" fillId="44" borderId="2" xfId="0" applyFont="1" applyFill="1" applyBorder="1" applyAlignment="1">
      <alignment vertical="center" wrapText="1"/>
    </xf>
    <xf numFmtId="0" fontId="69" fillId="7" borderId="1" xfId="56" applyFont="1" applyFill="1" applyBorder="1" applyAlignment="1">
      <alignment horizontal="center" vertical="center" wrapText="1"/>
    </xf>
    <xf numFmtId="49" fontId="69" fillId="7" borderId="1" xfId="56" applyNumberFormat="1" applyFont="1" applyFill="1" applyBorder="1" applyAlignment="1" applyProtection="1">
      <alignment horizontal="center" vertical="center" wrapText="1"/>
      <protection locked="0"/>
    </xf>
    <xf numFmtId="166" fontId="54" fillId="36" borderId="5" xfId="0" applyNumberFormat="1" applyFont="1" applyFill="1" applyBorder="1" applyAlignment="1" applyProtection="1">
      <alignment vertical="center" wrapText="1"/>
      <protection locked="0"/>
    </xf>
    <xf numFmtId="169" fontId="69" fillId="7" borderId="1" xfId="56" applyNumberFormat="1" applyFont="1" applyFill="1" applyBorder="1" applyAlignment="1" applyProtection="1">
      <alignment horizontal="center" vertical="center" wrapText="1"/>
      <protection locked="0"/>
    </xf>
    <xf numFmtId="4" fontId="69" fillId="7" borderId="0" xfId="56" applyNumberFormat="1" applyFont="1" applyFill="1" applyAlignment="1" applyProtection="1">
      <alignment horizontal="center" vertical="center" wrapText="1"/>
      <protection locked="0"/>
    </xf>
    <xf numFmtId="4" fontId="69" fillId="0" borderId="0" xfId="56" applyNumberFormat="1" applyFont="1" applyAlignment="1" applyProtection="1">
      <alignment horizontal="center" vertical="center" wrapText="1"/>
      <protection locked="0"/>
    </xf>
    <xf numFmtId="166" fontId="48" fillId="39" borderId="5" xfId="0" applyNumberFormat="1" applyFont="1" applyFill="1" applyBorder="1" applyAlignment="1" applyProtection="1">
      <alignment vertical="center" wrapText="1"/>
      <protection locked="0"/>
    </xf>
    <xf numFmtId="169" fontId="49" fillId="39" borderId="1" xfId="56" applyNumberFormat="1" applyFont="1" applyFill="1" applyBorder="1" applyAlignment="1" applyProtection="1">
      <alignment horizontal="center" vertical="center" wrapText="1"/>
      <protection locked="0"/>
    </xf>
    <xf numFmtId="0" fontId="54" fillId="7" borderId="22" xfId="0" applyFont="1" applyFill="1" applyBorder="1" applyAlignment="1">
      <alignment horizontal="center" vertical="center" wrapText="1"/>
    </xf>
    <xf numFmtId="44" fontId="54" fillId="7" borderId="22" xfId="26" applyFont="1" applyFill="1" applyBorder="1" applyAlignment="1">
      <alignment horizontal="center" vertical="center" wrapText="1"/>
    </xf>
    <xf numFmtId="164" fontId="55" fillId="7" borderId="3" xfId="26" applyNumberFormat="1" applyFont="1" applyFill="1" applyBorder="1" applyAlignment="1">
      <alignment vertical="center" wrapText="1"/>
    </xf>
    <xf numFmtId="164" fontId="55" fillId="7" borderId="1" xfId="26" applyNumberFormat="1" applyFont="1" applyFill="1" applyBorder="1" applyAlignment="1">
      <alignment vertical="center" wrapText="1"/>
    </xf>
    <xf numFmtId="164" fontId="55" fillId="7" borderId="23" xfId="26" applyNumberFormat="1" applyFont="1" applyFill="1" applyBorder="1" applyAlignment="1">
      <alignment vertical="center" wrapText="1"/>
    </xf>
    <xf numFmtId="0" fontId="54" fillId="7" borderId="24" xfId="0" applyFont="1" applyFill="1" applyBorder="1" applyAlignment="1">
      <alignment horizontal="right" vertical="center" wrapText="1"/>
    </xf>
    <xf numFmtId="164" fontId="54" fillId="7" borderId="3" xfId="26" applyNumberFormat="1" applyFont="1" applyFill="1" applyBorder="1" applyAlignment="1">
      <alignment vertical="center" wrapText="1"/>
    </xf>
    <xf numFmtId="0" fontId="55" fillId="0" borderId="1" xfId="56" applyFont="1" applyBorder="1" applyAlignment="1" applyProtection="1">
      <alignment horizontal="center" vertical="center" wrapText="1"/>
      <protection locked="0"/>
    </xf>
    <xf numFmtId="0" fontId="69" fillId="0" borderId="1" xfId="56" applyFont="1" applyBorder="1" applyAlignment="1" applyProtection="1">
      <alignment horizontal="center" vertical="center" wrapText="1"/>
      <protection locked="0"/>
    </xf>
    <xf numFmtId="49" fontId="72" fillId="0" borderId="1" xfId="56" applyNumberFormat="1" applyFont="1" applyBorder="1" applyAlignment="1" applyProtection="1">
      <alignment horizontal="center" vertical="center" wrapText="1"/>
      <protection locked="0"/>
    </xf>
    <xf numFmtId="49" fontId="71" fillId="0" borderId="3" xfId="54" applyNumberFormat="1" applyFont="1" applyFill="1" applyBorder="1" applyAlignment="1" applyProtection="1">
      <alignment horizontal="center" vertical="center" wrapText="1"/>
      <protection locked="0"/>
    </xf>
    <xf numFmtId="0" fontId="55" fillId="0" borderId="1" xfId="54" applyNumberFormat="1" applyFont="1" applyFill="1" applyBorder="1" applyAlignment="1" applyProtection="1">
      <alignment horizontal="center" vertical="center" wrapText="1"/>
      <protection locked="0"/>
    </xf>
    <xf numFmtId="49" fontId="69" fillId="0" borderId="1" xfId="56" applyNumberFormat="1" applyFont="1" applyBorder="1" applyAlignment="1" applyProtection="1">
      <alignment horizontal="center" vertical="center" wrapText="1"/>
      <protection locked="0"/>
    </xf>
    <xf numFmtId="49" fontId="55" fillId="0" borderId="1" xfId="54" applyNumberFormat="1" applyFont="1" applyFill="1" applyBorder="1" applyAlignment="1" applyProtection="1">
      <alignment horizontal="center" vertical="center" wrapText="1"/>
      <protection locked="0"/>
    </xf>
    <xf numFmtId="166" fontId="55" fillId="0" borderId="1" xfId="55" applyNumberFormat="1" applyFont="1" applyBorder="1" applyAlignment="1" applyProtection="1">
      <alignment horizontal="center" vertical="center" wrapText="1"/>
      <protection locked="0"/>
    </xf>
    <xf numFmtId="0" fontId="44" fillId="40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164" fontId="42" fillId="0" borderId="1" xfId="0" applyNumberFormat="1" applyFont="1" applyBorder="1" applyAlignment="1" applyProtection="1">
      <alignment horizontal="center" vertical="center" wrapText="1"/>
      <protection locked="0"/>
    </xf>
    <xf numFmtId="164" fontId="23" fillId="0" borderId="1" xfId="56" applyNumberFormat="1" applyFont="1" applyBorder="1" applyAlignment="1" applyProtection="1">
      <alignment horizontal="center" vertical="center" wrapText="1"/>
      <protection locked="0"/>
    </xf>
    <xf numFmtId="14" fontId="42" fillId="0" borderId="1" xfId="0" applyNumberFormat="1" applyFont="1" applyBorder="1" applyAlignment="1" applyProtection="1">
      <alignment horizontal="center" vertical="center" wrapText="1"/>
      <protection locked="0"/>
    </xf>
    <xf numFmtId="164" fontId="18" fillId="0" borderId="1" xfId="26" applyNumberFormat="1" applyFont="1" applyFill="1" applyBorder="1" applyAlignment="1" applyProtection="1">
      <alignment horizontal="center" vertical="center"/>
      <protection locked="0"/>
    </xf>
    <xf numFmtId="14" fontId="18" fillId="0" borderId="1" xfId="0" applyNumberFormat="1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167" fontId="7" fillId="0" borderId="1" xfId="0" applyNumberFormat="1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14" fontId="42" fillId="0" borderId="1" xfId="0" applyNumberFormat="1" applyFont="1" applyBorder="1" applyAlignment="1" applyProtection="1">
      <alignment horizontal="center" vertical="center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164" fontId="42" fillId="0" borderId="1" xfId="26" applyNumberFormat="1" applyFont="1" applyFill="1" applyBorder="1" applyAlignment="1" applyProtection="1">
      <alignment horizontal="center" vertical="center"/>
      <protection locked="0"/>
    </xf>
    <xf numFmtId="167" fontId="7" fillId="0" borderId="1" xfId="0" applyNumberFormat="1" applyFont="1" applyBorder="1" applyAlignment="1" applyProtection="1">
      <alignment horizontal="left" vertical="center"/>
      <protection locked="0"/>
    </xf>
    <xf numFmtId="164" fontId="42" fillId="0" borderId="1" xfId="26" applyNumberFormat="1" applyFont="1" applyFill="1" applyBorder="1" applyAlignment="1" applyProtection="1">
      <alignment horizontal="center" vertical="center" wrapText="1"/>
      <protection locked="0"/>
    </xf>
    <xf numFmtId="166" fontId="75" fillId="45" borderId="1" xfId="54" applyNumberFormat="1" applyFont="1" applyFill="1" applyBorder="1" applyAlignment="1" applyProtection="1">
      <alignment horizontal="right" vertical="center" wrapText="1"/>
      <protection locked="0"/>
    </xf>
    <xf numFmtId="166" fontId="76" fillId="45" borderId="1" xfId="54" applyNumberFormat="1" applyFont="1" applyFill="1" applyBorder="1" applyAlignment="1" applyProtection="1">
      <alignment horizontal="right" vertical="center" wrapText="1"/>
      <protection locked="0"/>
    </xf>
    <xf numFmtId="164" fontId="3" fillId="7" borderId="0" xfId="0" applyNumberFormat="1" applyFont="1" applyFill="1" applyAlignment="1">
      <alignment vertical="center" wrapText="1"/>
    </xf>
    <xf numFmtId="170" fontId="77" fillId="0" borderId="0" xfId="0" applyNumberFormat="1" applyFont="1" applyAlignment="1">
      <alignment horizontal="center" vertical="center" wrapText="1"/>
    </xf>
    <xf numFmtId="0" fontId="55" fillId="46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/>
    </xf>
    <xf numFmtId="0" fontId="55" fillId="39" borderId="0" xfId="0" applyFont="1" applyFill="1" applyAlignment="1">
      <alignment horizontal="center" vertical="center"/>
    </xf>
    <xf numFmtId="0" fontId="55" fillId="39" borderId="1" xfId="0" applyFont="1" applyFill="1" applyBorder="1" applyAlignment="1">
      <alignment horizontal="center" vertical="center"/>
    </xf>
    <xf numFmtId="0" fontId="55" fillId="37" borderId="1" xfId="0" applyFont="1" applyFill="1" applyBorder="1" applyAlignment="1">
      <alignment horizontal="center" vertical="center"/>
    </xf>
    <xf numFmtId="0" fontId="55" fillId="0" borderId="0" xfId="0" applyFont="1" applyAlignment="1">
      <alignment horizontal="left" vertical="center" wrapText="1"/>
    </xf>
    <xf numFmtId="0" fontId="55" fillId="47" borderId="0" xfId="0" applyFont="1" applyFill="1" applyAlignment="1">
      <alignment vertical="center" wrapText="1"/>
    </xf>
    <xf numFmtId="0" fontId="54" fillId="6" borderId="0" xfId="0" applyFont="1" applyFill="1" applyAlignment="1">
      <alignment horizontal="center" vertical="center"/>
    </xf>
    <xf numFmtId="171" fontId="0" fillId="0" borderId="0" xfId="98" applyNumberFormat="1" applyFont="1"/>
    <xf numFmtId="164" fontId="55" fillId="0" borderId="0" xfId="0" applyNumberFormat="1" applyFont="1"/>
    <xf numFmtId="4" fontId="55" fillId="0" borderId="0" xfId="0" applyNumberFormat="1" applyFont="1"/>
    <xf numFmtId="0" fontId="59" fillId="39" borderId="1" xfId="0" applyFont="1" applyFill="1" applyBorder="1" applyAlignment="1">
      <alignment horizontal="center" vertical="center"/>
    </xf>
    <xf numFmtId="0" fontId="55" fillId="46" borderId="1" xfId="0" applyFont="1" applyFill="1" applyBorder="1" applyAlignment="1">
      <alignment horizontal="center" vertical="center"/>
    </xf>
    <xf numFmtId="49" fontId="69" fillId="0" borderId="5" xfId="56" applyNumberFormat="1" applyFont="1" applyBorder="1" applyAlignment="1" applyProtection="1">
      <alignment horizontal="center" vertical="center" wrapText="1"/>
      <protection locked="0"/>
    </xf>
    <xf numFmtId="49" fontId="69" fillId="0" borderId="4" xfId="56" applyNumberFormat="1" applyFont="1" applyBorder="1" applyAlignment="1" applyProtection="1">
      <alignment horizontal="center" vertical="center" wrapText="1"/>
      <protection locked="0"/>
    </xf>
    <xf numFmtId="0" fontId="48" fillId="39" borderId="10" xfId="4" applyFont="1" applyFill="1" applyBorder="1" applyAlignment="1">
      <alignment horizontal="center" vertical="center" wrapText="1"/>
    </xf>
    <xf numFmtId="0" fontId="48" fillId="39" borderId="3" xfId="4" applyFont="1" applyFill="1" applyBorder="1" applyAlignment="1">
      <alignment horizontal="center" vertical="center" wrapText="1"/>
    </xf>
    <xf numFmtId="0" fontId="48" fillId="39" borderId="5" xfId="4" applyFont="1" applyFill="1" applyBorder="1" applyAlignment="1">
      <alignment horizontal="center" vertical="center" wrapText="1"/>
    </xf>
    <xf numFmtId="0" fontId="48" fillId="39" borderId="8" xfId="4" applyFont="1" applyFill="1" applyBorder="1" applyAlignment="1">
      <alignment horizontal="center" vertical="center" wrapText="1"/>
    </xf>
    <xf numFmtId="0" fontId="48" fillId="39" borderId="4" xfId="4" applyFont="1" applyFill="1" applyBorder="1" applyAlignment="1">
      <alignment horizontal="center" vertical="center" wrapText="1"/>
    </xf>
    <xf numFmtId="0" fontId="54" fillId="34" borderId="5" xfId="0" applyFont="1" applyFill="1" applyBorder="1" applyAlignment="1">
      <alignment horizontal="center"/>
    </xf>
    <xf numFmtId="0" fontId="54" fillId="34" borderId="8" xfId="0" applyFont="1" applyFill="1" applyBorder="1" applyAlignment="1">
      <alignment horizontal="center"/>
    </xf>
    <xf numFmtId="0" fontId="54" fillId="34" borderId="4" xfId="0" applyFont="1" applyFill="1" applyBorder="1" applyAlignment="1">
      <alignment horizontal="center"/>
    </xf>
    <xf numFmtId="0" fontId="48" fillId="9" borderId="5" xfId="4" applyFont="1" applyFill="1" applyBorder="1" applyAlignment="1">
      <alignment horizontal="center" vertical="center" wrapText="1"/>
    </xf>
    <xf numFmtId="0" fontId="48" fillId="9" borderId="8" xfId="4" applyFont="1" applyFill="1" applyBorder="1" applyAlignment="1">
      <alignment horizontal="center" vertical="center" wrapText="1"/>
    </xf>
    <xf numFmtId="0" fontId="48" fillId="9" borderId="4" xfId="4" applyFont="1" applyFill="1" applyBorder="1" applyAlignment="1">
      <alignment horizontal="center" vertical="center" wrapText="1"/>
    </xf>
    <xf numFmtId="0" fontId="48" fillId="8" borderId="5" xfId="4" applyFont="1" applyFill="1" applyBorder="1" applyAlignment="1">
      <alignment horizontal="center" vertical="center" wrapText="1"/>
    </xf>
    <xf numFmtId="0" fontId="48" fillId="8" borderId="8" xfId="4" applyFont="1" applyFill="1" applyBorder="1" applyAlignment="1">
      <alignment horizontal="center" vertical="center" wrapText="1"/>
    </xf>
    <xf numFmtId="0" fontId="48" fillId="8" borderId="4" xfId="4" applyFont="1" applyFill="1" applyBorder="1" applyAlignment="1">
      <alignment horizontal="center" vertical="center" wrapText="1"/>
    </xf>
    <xf numFmtId="0" fontId="67" fillId="10" borderId="5" xfId="4" applyFont="1" applyFill="1" applyBorder="1" applyAlignment="1">
      <alignment horizontal="center" vertical="center" wrapText="1"/>
    </xf>
    <xf numFmtId="0" fontId="67" fillId="10" borderId="8" xfId="4" applyFont="1" applyFill="1" applyBorder="1" applyAlignment="1">
      <alignment horizontal="center" vertical="center" wrapText="1"/>
    </xf>
    <xf numFmtId="0" fontId="67" fillId="10" borderId="4" xfId="4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65" fillId="35" borderId="5" xfId="0" applyFont="1" applyFill="1" applyBorder="1" applyAlignment="1">
      <alignment horizontal="center" vertical="center" wrapText="1"/>
    </xf>
    <xf numFmtId="0" fontId="65" fillId="35" borderId="8" xfId="0" applyFont="1" applyFill="1" applyBorder="1" applyAlignment="1">
      <alignment horizontal="center" vertical="center" wrapText="1"/>
    </xf>
    <xf numFmtId="0" fontId="65" fillId="35" borderId="4" xfId="0" applyFont="1" applyFill="1" applyBorder="1" applyAlignment="1">
      <alignment horizontal="center" vertical="center" wrapText="1"/>
    </xf>
    <xf numFmtId="0" fontId="48" fillId="39" borderId="5" xfId="0" applyFont="1" applyFill="1" applyBorder="1" applyAlignment="1">
      <alignment horizontal="center" vertical="center" wrapText="1"/>
    </xf>
    <xf numFmtId="0" fontId="48" fillId="39" borderId="4" xfId="0" applyFont="1" applyFill="1" applyBorder="1" applyAlignment="1">
      <alignment horizontal="center" vertical="center" wrapText="1"/>
    </xf>
    <xf numFmtId="0" fontId="48" fillId="39" borderId="5" xfId="55" applyFont="1" applyFill="1" applyBorder="1" applyAlignment="1">
      <alignment horizontal="center" vertical="center" wrapText="1"/>
    </xf>
    <xf numFmtId="0" fontId="49" fillId="39" borderId="4" xfId="55" applyFont="1" applyFill="1" applyBorder="1" applyAlignment="1">
      <alignment horizontal="center" vertical="center" wrapText="1"/>
    </xf>
    <xf numFmtId="0" fontId="65" fillId="35" borderId="5" xfId="0" applyFont="1" applyFill="1" applyBorder="1" applyAlignment="1">
      <alignment horizontal="left" vertical="center" wrapText="1"/>
    </xf>
    <xf numFmtId="0" fontId="65" fillId="35" borderId="8" xfId="0" applyFont="1" applyFill="1" applyBorder="1" applyAlignment="1">
      <alignment horizontal="left" vertical="center" wrapText="1"/>
    </xf>
    <xf numFmtId="0" fontId="48" fillId="39" borderId="6" xfId="4" applyFont="1" applyFill="1" applyBorder="1" applyAlignment="1">
      <alignment horizontal="center" vertical="center" wrapText="1"/>
    </xf>
    <xf numFmtId="0" fontId="48" fillId="39" borderId="7" xfId="4" applyFont="1" applyFill="1" applyBorder="1" applyAlignment="1">
      <alignment horizontal="center" vertical="center" wrapText="1"/>
    </xf>
    <xf numFmtId="0" fontId="48" fillId="39" borderId="9" xfId="4" applyFont="1" applyFill="1" applyBorder="1" applyAlignment="1">
      <alignment horizontal="center" vertical="center" wrapText="1"/>
    </xf>
    <xf numFmtId="0" fontId="48" fillId="39" borderId="11" xfId="4" applyFont="1" applyFill="1" applyBorder="1" applyAlignment="1">
      <alignment horizontal="center" vertical="center" wrapText="1"/>
    </xf>
    <xf numFmtId="0" fontId="48" fillId="39" borderId="1" xfId="4" applyFont="1" applyFill="1" applyBorder="1" applyAlignment="1">
      <alignment horizontal="center" vertical="center" wrapText="1"/>
    </xf>
    <xf numFmtId="0" fontId="52" fillId="0" borderId="27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39" fillId="13" borderId="28" xfId="0" applyFont="1" applyFill="1" applyBorder="1" applyAlignment="1">
      <alignment horizontal="center" vertical="center" wrapText="1"/>
    </xf>
    <xf numFmtId="0" fontId="39" fillId="13" borderId="29" xfId="0" applyFont="1" applyFill="1" applyBorder="1" applyAlignment="1">
      <alignment horizontal="center" vertical="center" wrapText="1"/>
    </xf>
    <xf numFmtId="0" fontId="39" fillId="13" borderId="30" xfId="0" applyFont="1" applyFill="1" applyBorder="1" applyAlignment="1">
      <alignment horizontal="center" vertical="center" wrapText="1"/>
    </xf>
    <xf numFmtId="0" fontId="53" fillId="7" borderId="25" xfId="0" applyFont="1" applyFill="1" applyBorder="1" applyAlignment="1">
      <alignment horizontal="center" vertical="center" wrapText="1"/>
    </xf>
    <xf numFmtId="0" fontId="53" fillId="7" borderId="26" xfId="0" applyFont="1" applyFill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27" fillId="5" borderId="5" xfId="0" applyFont="1" applyFill="1" applyBorder="1" applyAlignment="1">
      <alignment horizontal="center" vertical="center" wrapText="1"/>
    </xf>
    <xf numFmtId="0" fontId="27" fillId="5" borderId="8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44" fillId="40" borderId="10" xfId="0" applyFont="1" applyFill="1" applyBorder="1" applyAlignment="1">
      <alignment horizontal="center" vertical="center" wrapText="1"/>
    </xf>
    <xf numFmtId="0" fontId="44" fillId="40" borderId="3" xfId="0" applyFont="1" applyFill="1" applyBorder="1" applyAlignment="1">
      <alignment horizontal="center" vertical="center" wrapText="1"/>
    </xf>
    <xf numFmtId="0" fontId="44" fillId="40" borderId="6" xfId="0" applyFont="1" applyFill="1" applyBorder="1" applyAlignment="1">
      <alignment horizontal="center" vertical="center" wrapText="1"/>
    </xf>
    <xf numFmtId="0" fontId="44" fillId="40" borderId="7" xfId="0" applyFont="1" applyFill="1" applyBorder="1" applyAlignment="1">
      <alignment horizontal="center" vertical="center" wrapText="1"/>
    </xf>
    <xf numFmtId="0" fontId="44" fillId="40" borderId="9" xfId="0" applyFont="1" applyFill="1" applyBorder="1" applyAlignment="1">
      <alignment horizontal="center" vertical="center" wrapText="1"/>
    </xf>
    <xf numFmtId="0" fontId="44" fillId="40" borderId="11" xfId="0" applyFont="1" applyFill="1" applyBorder="1" applyAlignment="1">
      <alignment horizontal="center" vertical="center" wrapText="1"/>
    </xf>
    <xf numFmtId="0" fontId="44" fillId="40" borderId="1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44" fillId="40" borderId="5" xfId="0" applyFont="1" applyFill="1" applyBorder="1" applyAlignment="1">
      <alignment horizontal="center" vertical="center" wrapText="1"/>
    </xf>
    <xf numFmtId="0" fontId="44" fillId="40" borderId="8" xfId="0" applyFont="1" applyFill="1" applyBorder="1" applyAlignment="1">
      <alignment horizontal="center" vertical="center" wrapText="1"/>
    </xf>
    <xf numFmtId="0" fontId="44" fillId="40" borderId="4" xfId="0" applyFont="1" applyFill="1" applyBorder="1" applyAlignment="1">
      <alignment horizontal="center" vertical="center" wrapText="1"/>
    </xf>
  </cellXfs>
  <cellStyles count="99">
    <cellStyle name="Excel Built-in Normal" xfId="1" xr:uid="{00000000-0005-0000-0000-000000000000}"/>
    <cellStyle name="Hiperłącze 2" xfId="2" xr:uid="{00000000-0005-0000-0000-000002000000}"/>
    <cellStyle name="Hiperłącze 3" xfId="3" xr:uid="{00000000-0005-0000-0000-000003000000}"/>
    <cellStyle name="Normalny" xfId="0" builtinId="0"/>
    <cellStyle name="Normalny 10" xfId="53" xr:uid="{3C01F50C-60A3-4BD8-A055-A8F30B7EE872}"/>
    <cellStyle name="Normalny 11" xfId="4" xr:uid="{00000000-0005-0000-0000-000005000000}"/>
    <cellStyle name="Normalny 11 2" xfId="56" xr:uid="{6367314B-C2E4-4EF0-8D3F-7CDC5E6B6C23}"/>
    <cellStyle name="Normalny 12" xfId="5" xr:uid="{00000000-0005-0000-0000-000006000000}"/>
    <cellStyle name="Normalny 12 2" xfId="57" xr:uid="{42497D20-2BD6-4639-8232-0CFC8621F412}"/>
    <cellStyle name="Normalny 13" xfId="6" xr:uid="{00000000-0005-0000-0000-000007000000}"/>
    <cellStyle name="Normalny 13 2" xfId="58" xr:uid="{A5F474A6-DA93-4D7D-88D5-4244831E8E52}"/>
    <cellStyle name="Normalny 14" xfId="7" xr:uid="{00000000-0005-0000-0000-000008000000}"/>
    <cellStyle name="Normalny 14 2" xfId="59" xr:uid="{C6D5194C-AF29-4B25-9BFA-9AC20F86A103}"/>
    <cellStyle name="Normalny 16" xfId="8" xr:uid="{00000000-0005-0000-0000-000009000000}"/>
    <cellStyle name="Normalny 16 2" xfId="60" xr:uid="{7C72826D-02E1-4F46-8A27-7DFE199A97EB}"/>
    <cellStyle name="Normalny 17" xfId="9" xr:uid="{00000000-0005-0000-0000-00000A000000}"/>
    <cellStyle name="Normalny 17 2" xfId="61" xr:uid="{30C9AB25-D602-4FB7-A2CD-D624AE92846C}"/>
    <cellStyle name="Normalny 18" xfId="10" xr:uid="{00000000-0005-0000-0000-00000B000000}"/>
    <cellStyle name="Normalny 18 2" xfId="62" xr:uid="{020CB6E9-CB3A-4626-908D-3FDEAD24CA33}"/>
    <cellStyle name="Normalny 19" xfId="11" xr:uid="{00000000-0005-0000-0000-00000C000000}"/>
    <cellStyle name="Normalny 19 2" xfId="63" xr:uid="{C3C340DC-D541-46ED-85C3-7BF3F6E0C5A4}"/>
    <cellStyle name="Normalny 2" xfId="12" xr:uid="{00000000-0005-0000-0000-00000D000000}"/>
    <cellStyle name="Normalny 2 2" xfId="13" xr:uid="{00000000-0005-0000-0000-00000E000000}"/>
    <cellStyle name="Normalny 2 2 2" xfId="64" xr:uid="{9CD4696B-9833-4EC1-B118-13FA75DA9673}"/>
    <cellStyle name="Normalny 2 3" xfId="14" xr:uid="{00000000-0005-0000-0000-00000F000000}"/>
    <cellStyle name="Normalny 2 3 2" xfId="65" xr:uid="{10DCD64A-2ACE-4829-B813-6A42DD1C94EB}"/>
    <cellStyle name="Normalny 2 4" xfId="34" xr:uid="{15A13206-AB0A-4B63-9A97-D919430CB505}"/>
    <cellStyle name="Normalny 2 4 2" xfId="41" xr:uid="{D23B6D61-4A40-41A5-8324-056B53138476}"/>
    <cellStyle name="Normalny 20" xfId="15" xr:uid="{00000000-0005-0000-0000-000010000000}"/>
    <cellStyle name="Normalny 20 2" xfId="66" xr:uid="{7107DD24-0DD0-41BC-B0C8-474ECE67082E}"/>
    <cellStyle name="Normalny 21" xfId="16" xr:uid="{00000000-0005-0000-0000-000011000000}"/>
    <cellStyle name="Normalny 21 2" xfId="67" xr:uid="{19A29F22-826D-4C95-9F77-AD90F6D444D2}"/>
    <cellStyle name="Normalny 22" xfId="17" xr:uid="{00000000-0005-0000-0000-000012000000}"/>
    <cellStyle name="Normalny 22 2" xfId="68" xr:uid="{1BD1023F-EA0D-44E9-9F2E-519C73767840}"/>
    <cellStyle name="Normalny 23" xfId="18" xr:uid="{00000000-0005-0000-0000-000013000000}"/>
    <cellStyle name="Normalny 23 2" xfId="69" xr:uid="{723783B0-EA6E-46EE-AA56-1B9254D92C17}"/>
    <cellStyle name="Normalny 3" xfId="19" xr:uid="{00000000-0005-0000-0000-000014000000}"/>
    <cellStyle name="Normalny 3 2" xfId="20" xr:uid="{00000000-0005-0000-0000-000015000000}"/>
    <cellStyle name="Normalny 3 2 2" xfId="35" xr:uid="{49001A1D-7DA8-487C-8552-62130B303538}"/>
    <cellStyle name="Normalny 3 2 3" xfId="70" xr:uid="{7568C83C-6C4F-48CD-BA42-55D1BC24D948}"/>
    <cellStyle name="Normalny 3 3" xfId="21" xr:uid="{00000000-0005-0000-0000-000016000000}"/>
    <cellStyle name="Normalny 3 3 2" xfId="71" xr:uid="{E694DD02-3DFA-4723-A881-3C342F175825}"/>
    <cellStyle name="Normalny 3 4" xfId="42" xr:uid="{3EB3A00F-1942-4530-8ED8-15D7CC4A3067}"/>
    <cellStyle name="Normalny 4" xfId="22" xr:uid="{00000000-0005-0000-0000-000017000000}"/>
    <cellStyle name="Normalny 4 2" xfId="43" xr:uid="{51E5C64A-5C2D-4768-90ED-6B7AE376BB50}"/>
    <cellStyle name="Normalny 4 2 2" xfId="87" xr:uid="{DDAFE494-44DD-4A41-9761-C679ACF6E867}"/>
    <cellStyle name="Normalny 4 3" xfId="40" xr:uid="{5F30E743-2589-4E0F-9636-E2DA1EC008C3}"/>
    <cellStyle name="Normalny 4 4" xfId="72" xr:uid="{A0339B71-BE14-4389-8996-E33CCC529D7F}"/>
    <cellStyle name="Normalny 5" xfId="23" xr:uid="{00000000-0005-0000-0000-000018000000}"/>
    <cellStyle name="Normalny 5 2" xfId="73" xr:uid="{CCEFEF6E-62C0-487F-9021-8DFE09F373F9}"/>
    <cellStyle name="Normalny 6" xfId="24" xr:uid="{00000000-0005-0000-0000-000019000000}"/>
    <cellStyle name="Normalny 6 2" xfId="44" xr:uid="{F38DFFD5-2B26-4F7F-AADE-4EDEEAF41C81}"/>
    <cellStyle name="Normalny 6 2 2" xfId="88" xr:uid="{4A3D222D-4E6D-4D0D-8982-E621C098FBE1}"/>
    <cellStyle name="Normalny 6 3" xfId="74" xr:uid="{D4D0F979-A9DF-49EB-9FD7-BE1705E782BB}"/>
    <cellStyle name="Normalny 7" xfId="33" xr:uid="{50629724-FE97-490E-83A5-09AB4C83DEAD}"/>
    <cellStyle name="Normalny 8" xfId="36" xr:uid="{CE61F7D8-CDEF-4B46-83B7-82DC6E69796B}"/>
    <cellStyle name="Normalny 8 2" xfId="83" xr:uid="{022ADEB4-DD7F-48EA-B5BB-78897A0BF4F5}"/>
    <cellStyle name="Normalny 9" xfId="55" xr:uid="{00000000-0005-0000-0000-000065000000}"/>
    <cellStyle name="Normalny 9 2" xfId="97" xr:uid="{E03E21CE-A3E3-4576-B5D4-632DFF25EC53}"/>
    <cellStyle name="Procentowy" xfId="98" builtinId="5"/>
    <cellStyle name="Procentowy 2" xfId="25" xr:uid="{00000000-0005-0000-0000-00001A000000}"/>
    <cellStyle name="Procentowy 2 2" xfId="45" xr:uid="{28A512AF-E4FA-4A99-9288-AE276516602A}"/>
    <cellStyle name="Procentowy 2 2 2" xfId="89" xr:uid="{F14B135F-FC28-4C6A-B505-DC4345A40F36}"/>
    <cellStyle name="Procentowy 2 3" xfId="75" xr:uid="{DDD78776-87E6-449F-B9EB-2E4363A8A61A}"/>
    <cellStyle name="Tekst objaśnienia" xfId="54" builtinId="53"/>
    <cellStyle name="Walutowy" xfId="26" builtinId="4"/>
    <cellStyle name="Walutowy 2" xfId="27" xr:uid="{00000000-0005-0000-0000-00001C000000}"/>
    <cellStyle name="Walutowy 2 2" xfId="28" xr:uid="{00000000-0005-0000-0000-00001D000000}"/>
    <cellStyle name="Walutowy 2 2 2" xfId="48" xr:uid="{77015C01-7211-4318-B572-C6895622A6C8}"/>
    <cellStyle name="Walutowy 2 2 2 2" xfId="92" xr:uid="{F1B92B2C-1461-4383-801D-A64021E58DF3}"/>
    <cellStyle name="Walutowy 2 2 3" xfId="78" xr:uid="{ADDAE296-603D-452B-B0CB-BFD3956002B3}"/>
    <cellStyle name="Walutowy 2 3" xfId="47" xr:uid="{BB851F4E-DE5F-44A3-BDA2-A45F6B4B4D58}"/>
    <cellStyle name="Walutowy 2 3 2" xfId="91" xr:uid="{E858ADA3-F994-4CC7-BC79-C91BC6716EEC}"/>
    <cellStyle name="Walutowy 2 4" xfId="37" xr:uid="{69EBB824-0358-4E3F-B7ED-9C0AA0CE33BB}"/>
    <cellStyle name="Walutowy 2 4 2" xfId="84" xr:uid="{0673D7EB-47D7-4DC8-94A2-7582C18DDAF8}"/>
    <cellStyle name="Walutowy 2 5" xfId="77" xr:uid="{B5843150-879A-40BF-A7BC-F41FEE0C5ED8}"/>
    <cellStyle name="Walutowy 3" xfId="29" xr:uid="{00000000-0005-0000-0000-00001E000000}"/>
    <cellStyle name="Walutowy 3 2" xfId="30" xr:uid="{00000000-0005-0000-0000-00001F000000}"/>
    <cellStyle name="Walutowy 3 2 2" xfId="50" xr:uid="{962FD329-A176-4B74-880C-2573FAE5F65F}"/>
    <cellStyle name="Walutowy 3 2 2 2" xfId="94" xr:uid="{E7D87615-D800-420B-9DC8-5F4F615E581A}"/>
    <cellStyle name="Walutowy 3 2 3" xfId="39" xr:uid="{18FBA8C9-39C1-4BD4-AB00-1CE091E191A6}"/>
    <cellStyle name="Walutowy 3 2 3 2" xfId="86" xr:uid="{3307F05F-FF7C-43EF-AF81-05065FEE55FB}"/>
    <cellStyle name="Walutowy 3 2 4" xfId="80" xr:uid="{239417DE-4101-4F3E-B96D-68A0A7E1D0ED}"/>
    <cellStyle name="Walutowy 3 3" xfId="49" xr:uid="{41C8E9DF-2D91-4FB6-90D8-D9D63F6640A7}"/>
    <cellStyle name="Walutowy 3 3 2" xfId="93" xr:uid="{6A700524-CCB5-4E7A-A729-2682DEEA5AC6}"/>
    <cellStyle name="Walutowy 3 4" xfId="38" xr:uid="{CA189FCC-A9D6-459F-8431-54C96259B3D2}"/>
    <cellStyle name="Walutowy 3 4 2" xfId="85" xr:uid="{73E0C83F-393B-4C89-95D1-A008DD43E27B}"/>
    <cellStyle name="Walutowy 3 5" xfId="79" xr:uid="{19A07123-736A-4C30-BF07-8DF0304E138A}"/>
    <cellStyle name="Walutowy 4" xfId="31" xr:uid="{00000000-0005-0000-0000-000020000000}"/>
    <cellStyle name="Walutowy 4 2" xfId="51" xr:uid="{CF78F41E-3E80-40A9-B3F9-1A85182615A1}"/>
    <cellStyle name="Walutowy 4 2 2" xfId="95" xr:uid="{406005A6-E0D7-4C40-9D4B-A00043ACAB91}"/>
    <cellStyle name="Walutowy 4 3" xfId="81" xr:uid="{9141BFA6-42D2-46B1-9D57-5B874FB57E96}"/>
    <cellStyle name="Walutowy 5" xfId="32" xr:uid="{00000000-0005-0000-0000-000021000000}"/>
    <cellStyle name="Walutowy 5 2" xfId="52" xr:uid="{AA95969B-B0E3-4312-9675-F827347033B6}"/>
    <cellStyle name="Walutowy 5 2 2" xfId="96" xr:uid="{7AFDD579-7A1F-4822-8602-720AA7AA5C85}"/>
    <cellStyle name="Walutowy 5 3" xfId="82" xr:uid="{621F6DE9-47A8-4F48-8384-A7A3B98CA2C6}"/>
    <cellStyle name="Walutowy 6" xfId="46" xr:uid="{8AF272B1-0EC2-4945-89E0-CDA2BDE3C6D6}"/>
    <cellStyle name="Walutowy 6 2" xfId="90" xr:uid="{FBD19CAD-38F6-44C5-97A3-1A0B8AE30FBE}"/>
    <cellStyle name="Walutowy 7" xfId="76" xr:uid="{7A1417BA-9E65-40DB-9653-EF2BA9C89850}"/>
  </cellStyles>
  <dxfs count="0"/>
  <tableStyles count="0" defaultTableStyle="TableStyleMedium2" defaultPivotStyle="PivotStyleLight16"/>
  <colors>
    <mruColors>
      <color rgb="FF043E71"/>
      <color rgb="FF009999"/>
      <color rgb="FFFFFF66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kretariat@uzdrowisko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A28A2-850F-4B24-A9B5-9AD8C10D24E5}">
  <dimension ref="A2:K4"/>
  <sheetViews>
    <sheetView view="pageBreakPreview" topLeftCell="C1" zoomScale="60" zoomScaleNormal="100" workbookViewId="0">
      <selection activeCell="D8" sqref="D8"/>
    </sheetView>
  </sheetViews>
  <sheetFormatPr defaultRowHeight="12"/>
  <cols>
    <col min="1" max="1" width="4.88671875" style="163" customWidth="1"/>
    <col min="2" max="2" width="20.77734375" style="163" customWidth="1"/>
    <col min="3" max="3" width="15.33203125" style="163" customWidth="1"/>
    <col min="4" max="4" width="16" style="163" customWidth="1"/>
    <col min="5" max="5" width="13.44140625" style="163" customWidth="1"/>
    <col min="6" max="6" width="15.21875" style="163" customWidth="1"/>
    <col min="7" max="7" width="13.44140625" style="163" customWidth="1"/>
    <col min="8" max="8" width="11.109375" style="163" customWidth="1"/>
    <col min="9" max="9" width="23.109375" style="163" customWidth="1"/>
    <col min="10" max="10" width="24" style="163" customWidth="1"/>
    <col min="11" max="11" width="41.21875" style="163" customWidth="1"/>
    <col min="12" max="16384" width="8.88671875" style="163"/>
  </cols>
  <sheetData>
    <row r="2" spans="1:11">
      <c r="A2" s="164"/>
      <c r="B2" s="165"/>
      <c r="C2" s="281" t="s">
        <v>715</v>
      </c>
      <c r="D2" s="281"/>
      <c r="E2" s="164"/>
      <c r="F2" s="164"/>
      <c r="G2" s="167"/>
      <c r="H2" s="167"/>
      <c r="I2" s="168"/>
      <c r="J2" s="166" t="s">
        <v>716</v>
      </c>
      <c r="K2" s="165"/>
    </row>
    <row r="3" spans="1:11" s="171" customFormat="1">
      <c r="A3" s="169" t="s">
        <v>0</v>
      </c>
      <c r="B3" s="169" t="s">
        <v>717</v>
      </c>
      <c r="C3" s="169" t="s">
        <v>718</v>
      </c>
      <c r="D3" s="169" t="s">
        <v>719</v>
      </c>
      <c r="E3" s="169" t="s">
        <v>720</v>
      </c>
      <c r="F3" s="170" t="s">
        <v>721</v>
      </c>
      <c r="G3" s="170" t="s">
        <v>722</v>
      </c>
      <c r="H3" s="170" t="s">
        <v>723</v>
      </c>
      <c r="I3" s="169" t="s">
        <v>724</v>
      </c>
      <c r="J3" s="169" t="s">
        <v>725</v>
      </c>
      <c r="K3" s="169" t="s">
        <v>726</v>
      </c>
    </row>
    <row r="4" spans="1:11" ht="60" customHeight="1">
      <c r="A4" s="172">
        <v>1</v>
      </c>
      <c r="B4" s="173" t="s">
        <v>226</v>
      </c>
      <c r="C4" s="174" t="s">
        <v>727</v>
      </c>
      <c r="D4" s="175" t="s">
        <v>728</v>
      </c>
      <c r="E4" s="175" t="s">
        <v>729</v>
      </c>
      <c r="F4" s="176" t="s">
        <v>112</v>
      </c>
      <c r="G4" s="176" t="s">
        <v>730</v>
      </c>
      <c r="H4" s="177" t="s">
        <v>731</v>
      </c>
      <c r="I4" s="178" t="s">
        <v>113</v>
      </c>
      <c r="J4" s="172">
        <v>387</v>
      </c>
      <c r="K4" s="179" t="s">
        <v>732</v>
      </c>
    </row>
  </sheetData>
  <mergeCells count="1">
    <mergeCell ref="C2:D2"/>
  </mergeCells>
  <hyperlinks>
    <hyperlink ref="I4" r:id="rId1" xr:uid="{671ED861-A251-4A02-BC57-D21DA0CD2FE8}"/>
  </hyperlinks>
  <pageMargins left="0.7" right="0.7" top="0.75" bottom="0.75" header="0.3" footer="0.3"/>
  <pageSetup paperSize="8" scale="9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3:BT59"/>
  <sheetViews>
    <sheetView topLeftCell="A17" zoomScale="80" zoomScaleNormal="80" workbookViewId="0">
      <pane xSplit="3" topLeftCell="D1" activePane="topRight" state="frozen"/>
      <selection pane="topRight" activeCell="B33" sqref="B33"/>
    </sheetView>
  </sheetViews>
  <sheetFormatPr defaultRowHeight="14.4"/>
  <cols>
    <col min="1" max="1" width="4.6640625" style="180" customWidth="1"/>
    <col min="2" max="2" width="36.21875" style="180" customWidth="1"/>
    <col min="3" max="3" width="29.88671875" style="180" customWidth="1"/>
    <col min="4" max="4" width="19.44140625" style="180" customWidth="1"/>
    <col min="5" max="5" width="28.6640625" style="180" customWidth="1"/>
    <col min="6" max="6" width="21.44140625" style="180" customWidth="1"/>
    <col min="7" max="7" width="23" style="180" customWidth="1"/>
    <col min="8" max="8" width="15.44140625" style="180" customWidth="1"/>
    <col min="9" max="9" width="14" style="180" customWidth="1"/>
    <col min="10" max="10" width="8.5546875" style="180" customWidth="1"/>
    <col min="11" max="11" width="16.5546875" style="180" customWidth="1"/>
    <col min="12" max="12" width="11.5546875" style="180" bestFit="1" customWidth="1"/>
    <col min="13" max="13" width="13.5546875" style="180" bestFit="1" customWidth="1"/>
    <col min="14" max="14" width="10.5546875" style="180" bestFit="1" customWidth="1"/>
    <col min="15" max="15" width="13.6640625" style="180" bestFit="1" customWidth="1"/>
    <col min="16" max="16" width="7.33203125" style="180" bestFit="1" customWidth="1"/>
    <col min="17" max="17" width="8.44140625" style="180" customWidth="1"/>
    <col min="18" max="18" width="14.5546875" style="180" bestFit="1" customWidth="1"/>
    <col min="19" max="19" width="12.5546875" style="180" bestFit="1" customWidth="1"/>
    <col min="20" max="20" width="18.33203125" style="180" customWidth="1"/>
    <col min="21" max="21" width="14.44140625" style="180" customWidth="1"/>
    <col min="22" max="22" width="48.33203125" style="180" customWidth="1"/>
    <col min="23" max="23" width="16" style="180" customWidth="1"/>
    <col min="24" max="24" width="15.5546875" style="180" customWidth="1"/>
    <col min="25" max="25" width="16" style="180" customWidth="1"/>
    <col min="26" max="26" width="19.44140625" style="180" customWidth="1"/>
    <col min="27" max="27" width="27.5546875" style="180" customWidth="1"/>
    <col min="28" max="28" width="11.6640625" style="180" bestFit="1" customWidth="1"/>
    <col min="29" max="29" width="13.33203125" style="180" bestFit="1" customWidth="1"/>
    <col min="30" max="30" width="16.44140625" style="180" bestFit="1" customWidth="1"/>
    <col min="31" max="31" width="13.33203125" style="180" bestFit="1" customWidth="1"/>
    <col min="32" max="32" width="14.5546875" style="180" bestFit="1" customWidth="1"/>
    <col min="33" max="33" width="15.6640625" style="180" bestFit="1" customWidth="1"/>
    <col min="34" max="34" width="21.6640625" style="180" bestFit="1" customWidth="1"/>
    <col min="35" max="35" width="18.44140625" style="180" customWidth="1"/>
    <col min="36" max="36" width="20.44140625" style="180" bestFit="1" customWidth="1"/>
    <col min="37" max="37" width="15.5546875" style="180" bestFit="1" customWidth="1"/>
    <col min="38" max="38" width="16.33203125" style="180" bestFit="1" customWidth="1"/>
    <col min="39" max="39" width="17.5546875" style="180" bestFit="1" customWidth="1"/>
    <col min="40" max="40" width="17.33203125" style="180" customWidth="1"/>
    <col min="41" max="41" width="18.33203125" style="180" bestFit="1" customWidth="1"/>
    <col min="42" max="43" width="16.33203125" style="180" bestFit="1" customWidth="1"/>
    <col min="44" max="47" width="17.33203125" style="180" customWidth="1"/>
    <col min="48" max="48" width="17.5546875" style="180" customWidth="1"/>
    <col min="49" max="49" width="17.33203125" style="180" customWidth="1"/>
    <col min="50" max="50" width="12" style="180" customWidth="1"/>
    <col min="51" max="52" width="17.33203125" style="180" customWidth="1"/>
    <col min="53" max="53" width="15.33203125" style="180" bestFit="1" customWidth="1"/>
    <col min="54" max="54" width="14.6640625" style="180" customWidth="1"/>
    <col min="55" max="59" width="11.6640625" style="180" bestFit="1" customWidth="1"/>
    <col min="60" max="60" width="16.44140625" style="180" bestFit="1" customWidth="1"/>
    <col min="61" max="61" width="15.6640625" style="180" bestFit="1" customWidth="1"/>
    <col min="62" max="62" width="16.6640625" style="180" bestFit="1" customWidth="1"/>
    <col min="63" max="63" width="15.5546875" style="180" bestFit="1" customWidth="1"/>
    <col min="64" max="64" width="26.44140625" style="180" bestFit="1" customWidth="1"/>
    <col min="65" max="65" width="16.33203125" style="180" bestFit="1" customWidth="1"/>
    <col min="66" max="66" width="14.44140625" style="180" bestFit="1" customWidth="1"/>
    <col min="67" max="67" width="15.44140625" style="180" bestFit="1" customWidth="1"/>
    <col min="68" max="68" width="13.33203125" style="180" bestFit="1" customWidth="1"/>
    <col min="69" max="69" width="15.6640625" style="180" customWidth="1"/>
    <col min="70" max="70" width="19.109375" style="180" customWidth="1"/>
    <col min="71" max="71" width="28.109375" style="180" customWidth="1"/>
    <col min="72" max="72" width="49.21875" style="180" customWidth="1"/>
    <col min="73" max="16384" width="8.88671875" style="180"/>
  </cols>
  <sheetData>
    <row r="3" spans="1:72" ht="18" customHeight="1">
      <c r="A3" s="303" t="s">
        <v>734</v>
      </c>
      <c r="B3" s="304"/>
      <c r="C3" s="304"/>
      <c r="D3" s="304"/>
      <c r="E3" s="304"/>
      <c r="F3" s="305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</row>
    <row r="4" spans="1:72" s="120" customFormat="1" ht="15.75" customHeight="1">
      <c r="A4" s="285" t="s">
        <v>0</v>
      </c>
      <c r="B4" s="285" t="s">
        <v>19</v>
      </c>
      <c r="C4" s="285" t="s">
        <v>1</v>
      </c>
      <c r="D4" s="312" t="s">
        <v>873</v>
      </c>
      <c r="E4" s="313"/>
      <c r="F4" s="285" t="s">
        <v>743</v>
      </c>
      <c r="G4" s="285" t="s">
        <v>75</v>
      </c>
      <c r="H4" s="285" t="s">
        <v>22</v>
      </c>
      <c r="I4" s="285" t="s">
        <v>72</v>
      </c>
      <c r="J4" s="285" t="s">
        <v>76</v>
      </c>
      <c r="K4" s="285" t="s">
        <v>874</v>
      </c>
      <c r="L4" s="316" t="s">
        <v>105</v>
      </c>
      <c r="M4" s="316"/>
      <c r="N4" s="316"/>
      <c r="O4" s="316"/>
      <c r="P4" s="287" t="s">
        <v>71</v>
      </c>
      <c r="Q4" s="288"/>
      <c r="R4" s="288"/>
      <c r="S4" s="289"/>
      <c r="T4" s="285" t="s">
        <v>12</v>
      </c>
      <c r="U4" s="285" t="s">
        <v>16</v>
      </c>
      <c r="V4" s="285" t="s">
        <v>20</v>
      </c>
      <c r="W4" s="285" t="s">
        <v>110</v>
      </c>
      <c r="X4" s="285" t="s">
        <v>10</v>
      </c>
      <c r="Y4" s="285" t="s">
        <v>11</v>
      </c>
      <c r="Z4" s="285" t="s">
        <v>60</v>
      </c>
      <c r="AA4" s="285" t="s">
        <v>111</v>
      </c>
      <c r="AB4" s="287" t="s">
        <v>82</v>
      </c>
      <c r="AC4" s="288"/>
      <c r="AD4" s="288"/>
      <c r="AE4" s="288"/>
      <c r="AF4" s="288"/>
      <c r="AG4" s="289"/>
      <c r="AH4" s="299" t="s">
        <v>81</v>
      </c>
      <c r="AI4" s="300"/>
      <c r="AJ4" s="300"/>
      <c r="AK4" s="300"/>
      <c r="AL4" s="301"/>
      <c r="AM4" s="296" t="s">
        <v>15</v>
      </c>
      <c r="AN4" s="297"/>
      <c r="AO4" s="297"/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298"/>
      <c r="BA4" s="293" t="s">
        <v>56</v>
      </c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4"/>
      <c r="BP4" s="295"/>
      <c r="BQ4" s="282" t="s">
        <v>894</v>
      </c>
      <c r="BR4" s="282"/>
      <c r="BS4" s="282"/>
      <c r="BT4" s="277" t="s">
        <v>912</v>
      </c>
    </row>
    <row r="5" spans="1:72" s="120" customFormat="1" ht="55.2" customHeight="1">
      <c r="A5" s="286"/>
      <c r="B5" s="286"/>
      <c r="C5" s="286"/>
      <c r="D5" s="314"/>
      <c r="E5" s="315"/>
      <c r="F5" s="286"/>
      <c r="G5" s="286"/>
      <c r="H5" s="286"/>
      <c r="I5" s="286"/>
      <c r="J5" s="286"/>
      <c r="K5" s="286"/>
      <c r="L5" s="182" t="s">
        <v>106</v>
      </c>
      <c r="M5" s="182" t="s">
        <v>107</v>
      </c>
      <c r="N5" s="182" t="s">
        <v>108</v>
      </c>
      <c r="O5" s="182" t="s">
        <v>109</v>
      </c>
      <c r="P5" s="182" t="s">
        <v>13</v>
      </c>
      <c r="Q5" s="182" t="s">
        <v>17</v>
      </c>
      <c r="R5" s="182" t="s">
        <v>21</v>
      </c>
      <c r="S5" s="182" t="s">
        <v>14</v>
      </c>
      <c r="T5" s="286"/>
      <c r="U5" s="286"/>
      <c r="V5" s="286"/>
      <c r="W5" s="286"/>
      <c r="X5" s="286"/>
      <c r="Y5" s="286"/>
      <c r="Z5" s="286"/>
      <c r="AA5" s="286"/>
      <c r="AB5" s="183" t="s">
        <v>9</v>
      </c>
      <c r="AC5" s="183" t="s">
        <v>83</v>
      </c>
      <c r="AD5" s="183" t="s">
        <v>86</v>
      </c>
      <c r="AE5" s="183" t="s">
        <v>85</v>
      </c>
      <c r="AF5" s="183" t="s">
        <v>84</v>
      </c>
      <c r="AG5" s="183" t="s">
        <v>80</v>
      </c>
      <c r="AH5" s="184" t="s">
        <v>88</v>
      </c>
      <c r="AI5" s="184" t="s">
        <v>87</v>
      </c>
      <c r="AJ5" s="184" t="s">
        <v>73</v>
      </c>
      <c r="AK5" s="184" t="s">
        <v>875</v>
      </c>
      <c r="AL5" s="184" t="s">
        <v>74</v>
      </c>
      <c r="AM5" s="185" t="s">
        <v>51</v>
      </c>
      <c r="AN5" s="185" t="s">
        <v>66</v>
      </c>
      <c r="AO5" s="185" t="s">
        <v>67</v>
      </c>
      <c r="AP5" s="185" t="s">
        <v>68</v>
      </c>
      <c r="AQ5" s="185" t="s">
        <v>69</v>
      </c>
      <c r="AR5" s="185" t="s">
        <v>876</v>
      </c>
      <c r="AS5" s="185" t="s">
        <v>877</v>
      </c>
      <c r="AT5" s="185" t="s">
        <v>878</v>
      </c>
      <c r="AU5" s="185" t="s">
        <v>24</v>
      </c>
      <c r="AV5" s="185" t="s">
        <v>25</v>
      </c>
      <c r="AW5" s="185" t="s">
        <v>26</v>
      </c>
      <c r="AX5" s="185" t="s">
        <v>70</v>
      </c>
      <c r="AY5" s="185" t="s">
        <v>62</v>
      </c>
      <c r="AZ5" s="185" t="s">
        <v>57</v>
      </c>
      <c r="BA5" s="186" t="s">
        <v>52</v>
      </c>
      <c r="BB5" s="186" t="s">
        <v>27</v>
      </c>
      <c r="BC5" s="186" t="s">
        <v>879</v>
      </c>
      <c r="BD5" s="186" t="s">
        <v>880</v>
      </c>
      <c r="BE5" s="186" t="s">
        <v>881</v>
      </c>
      <c r="BF5" s="186" t="s">
        <v>882</v>
      </c>
      <c r="BG5" s="186" t="s">
        <v>883</v>
      </c>
      <c r="BH5" s="186" t="s">
        <v>79</v>
      </c>
      <c r="BI5" s="186" t="s">
        <v>78</v>
      </c>
      <c r="BJ5" s="186" t="s">
        <v>77</v>
      </c>
      <c r="BK5" s="186" t="s">
        <v>884</v>
      </c>
      <c r="BL5" s="186" t="s">
        <v>61</v>
      </c>
      <c r="BM5" s="186" t="s">
        <v>885</v>
      </c>
      <c r="BN5" s="186" t="s">
        <v>64</v>
      </c>
      <c r="BO5" s="186" t="s">
        <v>65</v>
      </c>
      <c r="BP5" s="186" t="s">
        <v>57</v>
      </c>
      <c r="BQ5" s="270" t="s">
        <v>895</v>
      </c>
      <c r="BR5" s="270" t="s">
        <v>899</v>
      </c>
      <c r="BS5" s="270" t="s">
        <v>909</v>
      </c>
      <c r="BT5" s="276" t="s">
        <v>910</v>
      </c>
    </row>
    <row r="6" spans="1:72" s="195" customFormat="1" ht="43.2">
      <c r="A6" s="187">
        <v>1</v>
      </c>
      <c r="B6" s="188" t="s">
        <v>114</v>
      </c>
      <c r="C6" s="189" t="s">
        <v>115</v>
      </c>
      <c r="D6" s="283" t="s">
        <v>116</v>
      </c>
      <c r="E6" s="284"/>
      <c r="F6" s="266">
        <v>9972191.5999999996</v>
      </c>
      <c r="G6" s="236" t="s">
        <v>742</v>
      </c>
      <c r="H6" s="191">
        <v>1421.35</v>
      </c>
      <c r="I6" s="192">
        <v>608.02</v>
      </c>
      <c r="J6" s="193">
        <v>1910</v>
      </c>
      <c r="K6" s="237" t="s">
        <v>117</v>
      </c>
      <c r="L6" s="194" t="s">
        <v>118</v>
      </c>
      <c r="M6" s="238"/>
      <c r="N6" s="237" t="s">
        <v>119</v>
      </c>
      <c r="O6" s="237" t="s">
        <v>119</v>
      </c>
      <c r="P6" s="194" t="s">
        <v>120</v>
      </c>
      <c r="Q6" s="194" t="s">
        <v>121</v>
      </c>
      <c r="R6" s="194" t="s">
        <v>121</v>
      </c>
      <c r="S6" s="194" t="s">
        <v>122</v>
      </c>
      <c r="T6" s="237" t="s">
        <v>119</v>
      </c>
      <c r="U6" s="194" t="s">
        <v>123</v>
      </c>
      <c r="V6" s="194" t="s">
        <v>751</v>
      </c>
      <c r="W6" s="237" t="s">
        <v>124</v>
      </c>
      <c r="X6" s="237" t="s">
        <v>124</v>
      </c>
      <c r="Y6" s="193" t="s">
        <v>119</v>
      </c>
      <c r="Z6" s="193" t="s">
        <v>124</v>
      </c>
      <c r="AA6" s="193" t="s">
        <v>124</v>
      </c>
      <c r="AB6" s="237" t="s">
        <v>124</v>
      </c>
      <c r="AC6" s="237"/>
      <c r="AD6" s="238"/>
      <c r="AE6" s="238"/>
      <c r="AF6" s="237" t="s">
        <v>119</v>
      </c>
      <c r="AG6" s="238"/>
      <c r="AH6" s="237" t="s">
        <v>119</v>
      </c>
      <c r="AI6" s="238" t="s">
        <v>125</v>
      </c>
      <c r="AJ6" s="238" t="s">
        <v>125</v>
      </c>
      <c r="AK6" s="238" t="s">
        <v>125</v>
      </c>
      <c r="AL6" s="238" t="s">
        <v>125</v>
      </c>
      <c r="AM6" s="193" t="s">
        <v>124</v>
      </c>
      <c r="AN6" s="193" t="s">
        <v>124</v>
      </c>
      <c r="AO6" s="193" t="s">
        <v>124</v>
      </c>
      <c r="AP6" s="193" t="s">
        <v>124</v>
      </c>
      <c r="AQ6" s="193" t="s">
        <v>119</v>
      </c>
      <c r="AR6" s="194" t="s">
        <v>119</v>
      </c>
      <c r="AS6" s="194" t="s">
        <v>126</v>
      </c>
      <c r="AT6" s="194" t="s">
        <v>119</v>
      </c>
      <c r="AU6" s="193" t="s">
        <v>119</v>
      </c>
      <c r="AV6" s="193" t="s">
        <v>124</v>
      </c>
      <c r="AW6" s="193" t="s">
        <v>713</v>
      </c>
      <c r="AX6" s="193" t="s">
        <v>119</v>
      </c>
      <c r="AY6" s="193" t="s">
        <v>124</v>
      </c>
      <c r="AZ6" s="239" t="s">
        <v>127</v>
      </c>
      <c r="BA6" s="193" t="s">
        <v>124</v>
      </c>
      <c r="BB6" s="193" t="s">
        <v>124</v>
      </c>
      <c r="BC6" s="240">
        <v>9</v>
      </c>
      <c r="BD6" s="241" t="s">
        <v>128</v>
      </c>
      <c r="BE6" s="240">
        <v>7</v>
      </c>
      <c r="BF6" s="240" t="s">
        <v>128</v>
      </c>
      <c r="BG6" s="240" t="s">
        <v>128</v>
      </c>
      <c r="BH6" s="194" t="s">
        <v>129</v>
      </c>
      <c r="BI6" s="194" t="s">
        <v>129</v>
      </c>
      <c r="BJ6" s="194" t="s">
        <v>129</v>
      </c>
      <c r="BK6" s="240" t="s">
        <v>128</v>
      </c>
      <c r="BL6" s="193" t="s">
        <v>124</v>
      </c>
      <c r="BM6" s="193" t="s">
        <v>124</v>
      </c>
      <c r="BN6" s="193" t="s">
        <v>124</v>
      </c>
      <c r="BO6" s="193" t="s">
        <v>124</v>
      </c>
      <c r="BP6" s="194" t="s">
        <v>130</v>
      </c>
      <c r="BQ6" s="271" t="s">
        <v>897</v>
      </c>
      <c r="BR6" s="271" t="s">
        <v>900</v>
      </c>
      <c r="BS6" s="271" t="s">
        <v>907</v>
      </c>
      <c r="BT6" s="275" t="s">
        <v>911</v>
      </c>
    </row>
    <row r="7" spans="1:72" s="195" customFormat="1" ht="43.2" customHeight="1">
      <c r="A7" s="187">
        <v>2</v>
      </c>
      <c r="B7" s="188" t="s">
        <v>131</v>
      </c>
      <c r="C7" s="189" t="s">
        <v>132</v>
      </c>
      <c r="D7" s="283" t="s">
        <v>116</v>
      </c>
      <c r="E7" s="284"/>
      <c r="F7" s="266">
        <v>12966971.199999999</v>
      </c>
      <c r="G7" s="236" t="s">
        <v>742</v>
      </c>
      <c r="H7" s="191">
        <v>1848.2</v>
      </c>
      <c r="I7" s="192">
        <v>967</v>
      </c>
      <c r="J7" s="193">
        <v>1910</v>
      </c>
      <c r="K7" s="237" t="s">
        <v>117</v>
      </c>
      <c r="L7" s="194" t="s">
        <v>133</v>
      </c>
      <c r="M7" s="238" t="s">
        <v>134</v>
      </c>
      <c r="N7" s="237" t="s">
        <v>124</v>
      </c>
      <c r="O7" s="237" t="s">
        <v>124</v>
      </c>
      <c r="P7" s="194" t="s">
        <v>120</v>
      </c>
      <c r="Q7" s="194" t="s">
        <v>121</v>
      </c>
      <c r="R7" s="194" t="s">
        <v>121</v>
      </c>
      <c r="S7" s="194" t="s">
        <v>135</v>
      </c>
      <c r="T7" s="237" t="s">
        <v>119</v>
      </c>
      <c r="U7" s="194" t="s">
        <v>123</v>
      </c>
      <c r="V7" s="194" t="s">
        <v>136</v>
      </c>
      <c r="W7" s="237" t="s">
        <v>124</v>
      </c>
      <c r="X7" s="237" t="s">
        <v>124</v>
      </c>
      <c r="Y7" s="193" t="s">
        <v>119</v>
      </c>
      <c r="Z7" s="193" t="s">
        <v>124</v>
      </c>
      <c r="AA7" s="193" t="s">
        <v>124</v>
      </c>
      <c r="AB7" s="237" t="s">
        <v>124</v>
      </c>
      <c r="AC7" s="237"/>
      <c r="AD7" s="238"/>
      <c r="AE7" s="238"/>
      <c r="AF7" s="237" t="s">
        <v>119</v>
      </c>
      <c r="AG7" s="238"/>
      <c r="AH7" s="237" t="s">
        <v>119</v>
      </c>
      <c r="AI7" s="238" t="s">
        <v>125</v>
      </c>
      <c r="AJ7" s="238" t="s">
        <v>125</v>
      </c>
      <c r="AK7" s="238" t="s">
        <v>125</v>
      </c>
      <c r="AL7" s="238" t="s">
        <v>125</v>
      </c>
      <c r="AM7" s="193" t="s">
        <v>124</v>
      </c>
      <c r="AN7" s="193" t="s">
        <v>124</v>
      </c>
      <c r="AO7" s="193" t="s">
        <v>124</v>
      </c>
      <c r="AP7" s="193" t="s">
        <v>124</v>
      </c>
      <c r="AQ7" s="193" t="s">
        <v>119</v>
      </c>
      <c r="AR7" s="242" t="s">
        <v>119</v>
      </c>
      <c r="AS7" s="242" t="s">
        <v>126</v>
      </c>
      <c r="AT7" s="194" t="s">
        <v>119</v>
      </c>
      <c r="AU7" s="193" t="s">
        <v>119</v>
      </c>
      <c r="AV7" s="193" t="s">
        <v>124</v>
      </c>
      <c r="AW7" s="193" t="s">
        <v>713</v>
      </c>
      <c r="AX7" s="193" t="s">
        <v>119</v>
      </c>
      <c r="AY7" s="193" t="s">
        <v>124</v>
      </c>
      <c r="AZ7" s="239" t="s">
        <v>127</v>
      </c>
      <c r="BA7" s="193" t="s">
        <v>124</v>
      </c>
      <c r="BB7" s="193" t="s">
        <v>124</v>
      </c>
      <c r="BC7" s="240">
        <v>6</v>
      </c>
      <c r="BD7" s="241" t="s">
        <v>128</v>
      </c>
      <c r="BE7" s="240">
        <v>8</v>
      </c>
      <c r="BF7" s="240" t="s">
        <v>128</v>
      </c>
      <c r="BG7" s="240" t="s">
        <v>128</v>
      </c>
      <c r="BH7" s="194" t="s">
        <v>714</v>
      </c>
      <c r="BI7" s="194" t="s">
        <v>119</v>
      </c>
      <c r="BJ7" s="194" t="s">
        <v>119</v>
      </c>
      <c r="BK7" s="240" t="s">
        <v>128</v>
      </c>
      <c r="BL7" s="193" t="s">
        <v>124</v>
      </c>
      <c r="BM7" s="193" t="s">
        <v>124</v>
      </c>
      <c r="BN7" s="193" t="s">
        <v>124</v>
      </c>
      <c r="BO7" s="193" t="s">
        <v>124</v>
      </c>
      <c r="BP7" s="194" t="s">
        <v>138</v>
      </c>
      <c r="BQ7" s="271" t="s">
        <v>897</v>
      </c>
      <c r="BR7" s="271" t="s">
        <v>902</v>
      </c>
      <c r="BS7" s="271" t="s">
        <v>903</v>
      </c>
      <c r="BT7" s="275" t="s">
        <v>911</v>
      </c>
    </row>
    <row r="8" spans="1:72" s="195" customFormat="1" ht="57.6">
      <c r="A8" s="187">
        <v>3</v>
      </c>
      <c r="B8" s="196" t="s">
        <v>139</v>
      </c>
      <c r="C8" s="189" t="s">
        <v>140</v>
      </c>
      <c r="D8" s="283" t="s">
        <v>116</v>
      </c>
      <c r="E8" s="284"/>
      <c r="F8" s="266">
        <v>13196159.52</v>
      </c>
      <c r="G8" s="236" t="s">
        <v>742</v>
      </c>
      <c r="H8" s="191">
        <v>1776</v>
      </c>
      <c r="I8" s="192">
        <v>538.70000000000005</v>
      </c>
      <c r="J8" s="193">
        <v>1909</v>
      </c>
      <c r="K8" s="237" t="s">
        <v>117</v>
      </c>
      <c r="L8" s="193">
        <v>4</v>
      </c>
      <c r="M8" s="238"/>
      <c r="N8" s="237" t="s">
        <v>124</v>
      </c>
      <c r="O8" s="237" t="s">
        <v>119</v>
      </c>
      <c r="P8" s="194" t="s">
        <v>120</v>
      </c>
      <c r="Q8" s="194" t="s">
        <v>121</v>
      </c>
      <c r="R8" s="194" t="s">
        <v>121</v>
      </c>
      <c r="S8" s="194" t="s">
        <v>141</v>
      </c>
      <c r="T8" s="237" t="s">
        <v>119</v>
      </c>
      <c r="U8" s="194" t="s">
        <v>123</v>
      </c>
      <c r="V8" s="194" t="s">
        <v>748</v>
      </c>
      <c r="W8" s="237" t="s">
        <v>124</v>
      </c>
      <c r="X8" s="237" t="s">
        <v>124</v>
      </c>
      <c r="Y8" s="193" t="s">
        <v>119</v>
      </c>
      <c r="Z8" s="193" t="s">
        <v>124</v>
      </c>
      <c r="AA8" s="193" t="s">
        <v>124</v>
      </c>
      <c r="AB8" s="237" t="s">
        <v>124</v>
      </c>
      <c r="AC8" s="237"/>
      <c r="AD8" s="238"/>
      <c r="AE8" s="238"/>
      <c r="AF8" s="237" t="s">
        <v>119</v>
      </c>
      <c r="AG8" s="238"/>
      <c r="AH8" s="237" t="s">
        <v>119</v>
      </c>
      <c r="AI8" s="238" t="s">
        <v>125</v>
      </c>
      <c r="AJ8" s="238" t="s">
        <v>125</v>
      </c>
      <c r="AK8" s="238" t="s">
        <v>125</v>
      </c>
      <c r="AL8" s="238" t="s">
        <v>125</v>
      </c>
      <c r="AM8" s="193" t="s">
        <v>124</v>
      </c>
      <c r="AN8" s="193" t="s">
        <v>124</v>
      </c>
      <c r="AO8" s="193" t="s">
        <v>124</v>
      </c>
      <c r="AP8" s="193" t="s">
        <v>124</v>
      </c>
      <c r="AQ8" s="193" t="s">
        <v>119</v>
      </c>
      <c r="AR8" s="194" t="s">
        <v>142</v>
      </c>
      <c r="AS8" s="194" t="s">
        <v>126</v>
      </c>
      <c r="AT8" s="194" t="s">
        <v>119</v>
      </c>
      <c r="AU8" s="193" t="s">
        <v>119</v>
      </c>
      <c r="AV8" s="193" t="s">
        <v>124</v>
      </c>
      <c r="AW8" s="193" t="s">
        <v>119</v>
      </c>
      <c r="AX8" s="193" t="s">
        <v>119</v>
      </c>
      <c r="AY8" s="193" t="s">
        <v>124</v>
      </c>
      <c r="AZ8" s="194" t="s">
        <v>143</v>
      </c>
      <c r="BA8" s="193" t="s">
        <v>124</v>
      </c>
      <c r="BB8" s="193" t="s">
        <v>124</v>
      </c>
      <c r="BC8" s="240">
        <v>11</v>
      </c>
      <c r="BD8" s="241" t="s">
        <v>128</v>
      </c>
      <c r="BE8" s="240">
        <v>4</v>
      </c>
      <c r="BF8" s="240" t="s">
        <v>128</v>
      </c>
      <c r="BG8" s="240" t="s">
        <v>128</v>
      </c>
      <c r="BH8" s="194" t="s">
        <v>129</v>
      </c>
      <c r="BI8" s="194" t="s">
        <v>129</v>
      </c>
      <c r="BJ8" s="194" t="s">
        <v>129</v>
      </c>
      <c r="BK8" s="240" t="s">
        <v>128</v>
      </c>
      <c r="BL8" s="193" t="s">
        <v>124</v>
      </c>
      <c r="BM8" s="193" t="s">
        <v>119</v>
      </c>
      <c r="BN8" s="193" t="s">
        <v>124</v>
      </c>
      <c r="BO8" s="193" t="s">
        <v>124</v>
      </c>
      <c r="BP8" s="194"/>
      <c r="BQ8" s="271" t="s">
        <v>897</v>
      </c>
      <c r="BR8" s="271" t="s">
        <v>900</v>
      </c>
      <c r="BS8" s="271" t="s">
        <v>907</v>
      </c>
      <c r="BT8" s="275" t="s">
        <v>911</v>
      </c>
    </row>
    <row r="9" spans="1:72" s="195" customFormat="1" ht="43.2">
      <c r="A9" s="187">
        <v>4</v>
      </c>
      <c r="B9" s="188" t="s">
        <v>144</v>
      </c>
      <c r="C9" s="189" t="s">
        <v>140</v>
      </c>
      <c r="D9" s="283" t="s">
        <v>116</v>
      </c>
      <c r="E9" s="284"/>
      <c r="F9" s="266">
        <v>12111340.1</v>
      </c>
      <c r="G9" s="236" t="s">
        <v>742</v>
      </c>
      <c r="H9" s="191">
        <v>1630</v>
      </c>
      <c r="I9" s="192">
        <v>706.35</v>
      </c>
      <c r="J9" s="193">
        <v>1986</v>
      </c>
      <c r="K9" s="237" t="s">
        <v>117</v>
      </c>
      <c r="L9" s="194" t="s">
        <v>118</v>
      </c>
      <c r="M9" s="238"/>
      <c r="N9" s="237" t="s">
        <v>119</v>
      </c>
      <c r="O9" s="237" t="s">
        <v>119</v>
      </c>
      <c r="P9" s="194" t="s">
        <v>120</v>
      </c>
      <c r="Q9" s="194" t="s">
        <v>145</v>
      </c>
      <c r="R9" s="194" t="s">
        <v>145</v>
      </c>
      <c r="S9" s="194" t="s">
        <v>122</v>
      </c>
      <c r="T9" s="237" t="s">
        <v>119</v>
      </c>
      <c r="U9" s="194" t="s">
        <v>123</v>
      </c>
      <c r="V9" s="194" t="s">
        <v>146</v>
      </c>
      <c r="W9" s="237" t="s">
        <v>124</v>
      </c>
      <c r="X9" s="237" t="s">
        <v>124</v>
      </c>
      <c r="Y9" s="193" t="s">
        <v>119</v>
      </c>
      <c r="Z9" s="193" t="s">
        <v>124</v>
      </c>
      <c r="AA9" s="193" t="s">
        <v>124</v>
      </c>
      <c r="AB9" s="237" t="s">
        <v>124</v>
      </c>
      <c r="AC9" s="237"/>
      <c r="AD9" s="238"/>
      <c r="AE9" s="238"/>
      <c r="AF9" s="237" t="s">
        <v>119</v>
      </c>
      <c r="AG9" s="238"/>
      <c r="AH9" s="237" t="s">
        <v>119</v>
      </c>
      <c r="AI9" s="238" t="s">
        <v>125</v>
      </c>
      <c r="AJ9" s="238" t="s">
        <v>125</v>
      </c>
      <c r="AK9" s="238" t="s">
        <v>125</v>
      </c>
      <c r="AL9" s="238" t="s">
        <v>125</v>
      </c>
      <c r="AM9" s="193" t="s">
        <v>124</v>
      </c>
      <c r="AN9" s="193" t="s">
        <v>124</v>
      </c>
      <c r="AO9" s="193" t="s">
        <v>124</v>
      </c>
      <c r="AP9" s="193" t="s">
        <v>124</v>
      </c>
      <c r="AQ9" s="193" t="s">
        <v>119</v>
      </c>
      <c r="AR9" s="194" t="s">
        <v>142</v>
      </c>
      <c r="AS9" s="194" t="s">
        <v>126</v>
      </c>
      <c r="AT9" s="194" t="s">
        <v>119</v>
      </c>
      <c r="AU9" s="193" t="s">
        <v>119</v>
      </c>
      <c r="AV9" s="193" t="s">
        <v>124</v>
      </c>
      <c r="AW9" s="193" t="s">
        <v>119</v>
      </c>
      <c r="AX9" s="193" t="s">
        <v>119</v>
      </c>
      <c r="AY9" s="193" t="s">
        <v>124</v>
      </c>
      <c r="AZ9" s="194" t="s">
        <v>147</v>
      </c>
      <c r="BA9" s="193" t="s">
        <v>124</v>
      </c>
      <c r="BB9" s="193" t="s">
        <v>124</v>
      </c>
      <c r="BC9" s="240">
        <v>4</v>
      </c>
      <c r="BD9" s="241" t="s">
        <v>128</v>
      </c>
      <c r="BE9" s="240">
        <v>3</v>
      </c>
      <c r="BF9" s="240" t="s">
        <v>128</v>
      </c>
      <c r="BG9" s="240" t="s">
        <v>128</v>
      </c>
      <c r="BH9" s="194" t="s">
        <v>129</v>
      </c>
      <c r="BI9" s="194" t="s">
        <v>129</v>
      </c>
      <c r="BJ9" s="194" t="s">
        <v>129</v>
      </c>
      <c r="BK9" s="240" t="s">
        <v>128</v>
      </c>
      <c r="BL9" s="193" t="s">
        <v>124</v>
      </c>
      <c r="BM9" s="193" t="s">
        <v>119</v>
      </c>
      <c r="BN9" s="193" t="s">
        <v>124</v>
      </c>
      <c r="BO9" s="193" t="s">
        <v>124</v>
      </c>
      <c r="BP9" s="194"/>
      <c r="BQ9" s="271" t="s">
        <v>897</v>
      </c>
      <c r="BR9" s="271" t="s">
        <v>900</v>
      </c>
      <c r="BS9" s="271" t="s">
        <v>907</v>
      </c>
      <c r="BT9" s="275" t="s">
        <v>911</v>
      </c>
    </row>
    <row r="10" spans="1:72" s="195" customFormat="1" ht="43.2">
      <c r="A10" s="187">
        <v>5</v>
      </c>
      <c r="B10" s="197" t="s">
        <v>148</v>
      </c>
      <c r="C10" s="189" t="s">
        <v>149</v>
      </c>
      <c r="D10" s="283" t="s">
        <v>116</v>
      </c>
      <c r="E10" s="284"/>
      <c r="F10" s="266">
        <v>13491800</v>
      </c>
      <c r="G10" s="236" t="s">
        <v>742</v>
      </c>
      <c r="H10" s="191">
        <v>1746.6</v>
      </c>
      <c r="I10" s="192">
        <v>791</v>
      </c>
      <c r="J10" s="193">
        <v>1909</v>
      </c>
      <c r="K10" s="237" t="s">
        <v>117</v>
      </c>
      <c r="L10" s="194" t="s">
        <v>133</v>
      </c>
      <c r="M10" s="238"/>
      <c r="N10" s="237" t="s">
        <v>124</v>
      </c>
      <c r="O10" s="237" t="s">
        <v>119</v>
      </c>
      <c r="P10" s="194" t="s">
        <v>120</v>
      </c>
      <c r="Q10" s="194" t="s">
        <v>121</v>
      </c>
      <c r="R10" s="194" t="s">
        <v>121</v>
      </c>
      <c r="S10" s="194" t="s">
        <v>150</v>
      </c>
      <c r="T10" s="237" t="s">
        <v>119</v>
      </c>
      <c r="U10" s="194" t="s">
        <v>123</v>
      </c>
      <c r="V10" s="194" t="s">
        <v>151</v>
      </c>
      <c r="W10" s="237" t="s">
        <v>124</v>
      </c>
      <c r="X10" s="237" t="s">
        <v>124</v>
      </c>
      <c r="Y10" s="193" t="s">
        <v>119</v>
      </c>
      <c r="Z10" s="193" t="s">
        <v>124</v>
      </c>
      <c r="AA10" s="193" t="s">
        <v>124</v>
      </c>
      <c r="AB10" s="237" t="s">
        <v>124</v>
      </c>
      <c r="AC10" s="237"/>
      <c r="AD10" s="238"/>
      <c r="AE10" s="238"/>
      <c r="AF10" s="237" t="s">
        <v>119</v>
      </c>
      <c r="AG10" s="238"/>
      <c r="AH10" s="237" t="s">
        <v>119</v>
      </c>
      <c r="AI10" s="238" t="s">
        <v>125</v>
      </c>
      <c r="AJ10" s="238" t="s">
        <v>125</v>
      </c>
      <c r="AK10" s="238" t="s">
        <v>125</v>
      </c>
      <c r="AL10" s="238" t="s">
        <v>125</v>
      </c>
      <c r="AM10" s="193" t="s">
        <v>124</v>
      </c>
      <c r="AN10" s="193" t="s">
        <v>124</v>
      </c>
      <c r="AO10" s="193" t="s">
        <v>124</v>
      </c>
      <c r="AP10" s="193" t="s">
        <v>124</v>
      </c>
      <c r="AQ10" s="193" t="s">
        <v>119</v>
      </c>
      <c r="AR10" s="194" t="s">
        <v>119</v>
      </c>
      <c r="AS10" s="194" t="s">
        <v>126</v>
      </c>
      <c r="AT10" s="194" t="s">
        <v>119</v>
      </c>
      <c r="AU10" s="193" t="s">
        <v>119</v>
      </c>
      <c r="AV10" s="193" t="s">
        <v>124</v>
      </c>
      <c r="AW10" s="193" t="s">
        <v>713</v>
      </c>
      <c r="AX10" s="193" t="s">
        <v>119</v>
      </c>
      <c r="AY10" s="193" t="s">
        <v>124</v>
      </c>
      <c r="AZ10" s="239" t="s">
        <v>152</v>
      </c>
      <c r="BA10" s="193" t="s">
        <v>124</v>
      </c>
      <c r="BB10" s="193" t="s">
        <v>124</v>
      </c>
      <c r="BC10" s="240">
        <v>10</v>
      </c>
      <c r="BD10" s="241" t="s">
        <v>128</v>
      </c>
      <c r="BE10" s="240">
        <v>5</v>
      </c>
      <c r="BF10" s="240" t="s">
        <v>128</v>
      </c>
      <c r="BG10" s="240" t="s">
        <v>128</v>
      </c>
      <c r="BH10" s="194" t="s">
        <v>714</v>
      </c>
      <c r="BI10" s="194" t="s">
        <v>119</v>
      </c>
      <c r="BJ10" s="194" t="s">
        <v>119</v>
      </c>
      <c r="BK10" s="240" t="s">
        <v>128</v>
      </c>
      <c r="BL10" s="193" t="s">
        <v>124</v>
      </c>
      <c r="BM10" s="193" t="s">
        <v>124</v>
      </c>
      <c r="BN10" s="193" t="s">
        <v>124</v>
      </c>
      <c r="BO10" s="193" t="s">
        <v>124</v>
      </c>
      <c r="BP10" s="194" t="s">
        <v>138</v>
      </c>
      <c r="BQ10" s="271" t="s">
        <v>897</v>
      </c>
      <c r="BR10" s="271" t="s">
        <v>900</v>
      </c>
      <c r="BS10" s="271" t="s">
        <v>907</v>
      </c>
      <c r="BT10" s="275" t="s">
        <v>911</v>
      </c>
    </row>
    <row r="11" spans="1:72" s="195" customFormat="1" ht="43.2" customHeight="1">
      <c r="A11" s="187">
        <v>6</v>
      </c>
      <c r="B11" s="197" t="s">
        <v>153</v>
      </c>
      <c r="C11" s="189" t="s">
        <v>154</v>
      </c>
      <c r="D11" s="283" t="s">
        <v>116</v>
      </c>
      <c r="E11" s="284"/>
      <c r="F11" s="267">
        <v>41850000</v>
      </c>
      <c r="G11" s="236" t="s">
        <v>742</v>
      </c>
      <c r="H11" s="191">
        <v>4584.41</v>
      </c>
      <c r="I11" s="192">
        <v>869.48</v>
      </c>
      <c r="J11" s="193">
        <v>2019</v>
      </c>
      <c r="K11" s="237" t="s">
        <v>117</v>
      </c>
      <c r="L11" s="194" t="s">
        <v>155</v>
      </c>
      <c r="M11" s="238" t="s">
        <v>134</v>
      </c>
      <c r="N11" s="237" t="s">
        <v>124</v>
      </c>
      <c r="O11" s="237" t="s">
        <v>124</v>
      </c>
      <c r="P11" s="194" t="s">
        <v>145</v>
      </c>
      <c r="Q11" s="194" t="s">
        <v>121</v>
      </c>
      <c r="R11" s="194" t="s">
        <v>121</v>
      </c>
      <c r="S11" s="194" t="s">
        <v>156</v>
      </c>
      <c r="T11" s="237" t="s">
        <v>119</v>
      </c>
      <c r="U11" s="194" t="s">
        <v>123</v>
      </c>
      <c r="V11" s="194" t="s">
        <v>157</v>
      </c>
      <c r="W11" s="237" t="s">
        <v>124</v>
      </c>
      <c r="X11" s="237" t="s">
        <v>124</v>
      </c>
      <c r="Y11" s="193" t="s">
        <v>119</v>
      </c>
      <c r="Z11" s="193" t="s">
        <v>124</v>
      </c>
      <c r="AA11" s="193" t="s">
        <v>124</v>
      </c>
      <c r="AB11" s="237" t="s">
        <v>124</v>
      </c>
      <c r="AC11" s="237"/>
      <c r="AD11" s="238"/>
      <c r="AE11" s="238"/>
      <c r="AF11" s="237" t="s">
        <v>119</v>
      </c>
      <c r="AG11" s="238"/>
      <c r="AH11" s="237" t="s">
        <v>119</v>
      </c>
      <c r="AI11" s="238" t="s">
        <v>125</v>
      </c>
      <c r="AJ11" s="238" t="s">
        <v>125</v>
      </c>
      <c r="AK11" s="238" t="s">
        <v>125</v>
      </c>
      <c r="AL11" s="238" t="s">
        <v>125</v>
      </c>
      <c r="AM11" s="193" t="s">
        <v>124</v>
      </c>
      <c r="AN11" s="193" t="s">
        <v>124</v>
      </c>
      <c r="AO11" s="193" t="s">
        <v>124</v>
      </c>
      <c r="AP11" s="193" t="s">
        <v>124</v>
      </c>
      <c r="AQ11" s="193" t="s">
        <v>119</v>
      </c>
      <c r="AR11" s="194" t="s">
        <v>119</v>
      </c>
      <c r="AS11" s="194" t="s">
        <v>126</v>
      </c>
      <c r="AT11" s="194" t="s">
        <v>119</v>
      </c>
      <c r="AU11" s="193" t="s">
        <v>119</v>
      </c>
      <c r="AV11" s="193" t="s">
        <v>124</v>
      </c>
      <c r="AW11" s="193" t="s">
        <v>713</v>
      </c>
      <c r="AX11" s="193" t="s">
        <v>119</v>
      </c>
      <c r="AY11" s="193" t="s">
        <v>124</v>
      </c>
      <c r="AZ11" s="239" t="s">
        <v>158</v>
      </c>
      <c r="BA11" s="193" t="s">
        <v>124</v>
      </c>
      <c r="BB11" s="193" t="s">
        <v>124</v>
      </c>
      <c r="BC11" s="240">
        <v>39</v>
      </c>
      <c r="BD11" s="241" t="s">
        <v>128</v>
      </c>
      <c r="BE11" s="240">
        <v>30</v>
      </c>
      <c r="BF11" s="240" t="s">
        <v>128</v>
      </c>
      <c r="BG11" s="240" t="s">
        <v>128</v>
      </c>
      <c r="BH11" s="194" t="s">
        <v>714</v>
      </c>
      <c r="BI11" s="194" t="s">
        <v>119</v>
      </c>
      <c r="BJ11" s="194" t="s">
        <v>119</v>
      </c>
      <c r="BK11" s="240" t="s">
        <v>128</v>
      </c>
      <c r="BL11" s="193" t="s">
        <v>124</v>
      </c>
      <c r="BM11" s="193" t="s">
        <v>124</v>
      </c>
      <c r="BN11" s="193" t="s">
        <v>124</v>
      </c>
      <c r="BO11" s="193" t="s">
        <v>124</v>
      </c>
      <c r="BP11" s="194" t="s">
        <v>138</v>
      </c>
      <c r="BQ11" s="271" t="s">
        <v>897</v>
      </c>
      <c r="BR11" s="271" t="s">
        <v>900</v>
      </c>
      <c r="BS11" s="271" t="s">
        <v>903</v>
      </c>
      <c r="BT11" s="275" t="s">
        <v>911</v>
      </c>
    </row>
    <row r="12" spans="1:72" s="195" customFormat="1" ht="86.4">
      <c r="A12" s="187">
        <v>7</v>
      </c>
      <c r="B12" s="188" t="s">
        <v>159</v>
      </c>
      <c r="C12" s="189" t="s">
        <v>160</v>
      </c>
      <c r="D12" s="283" t="s">
        <v>116</v>
      </c>
      <c r="E12" s="284"/>
      <c r="F12" s="266">
        <v>27528889.68</v>
      </c>
      <c r="G12" s="236" t="s">
        <v>742</v>
      </c>
      <c r="H12" s="191">
        <v>3923.73</v>
      </c>
      <c r="I12" s="192">
        <v>1431</v>
      </c>
      <c r="J12" s="193">
        <v>2001</v>
      </c>
      <c r="K12" s="237" t="s">
        <v>117</v>
      </c>
      <c r="L12" s="194" t="s">
        <v>133</v>
      </c>
      <c r="M12" s="238"/>
      <c r="N12" s="237" t="s">
        <v>119</v>
      </c>
      <c r="O12" s="237" t="s">
        <v>124</v>
      </c>
      <c r="P12" s="194" t="s">
        <v>120</v>
      </c>
      <c r="Q12" s="194" t="s">
        <v>145</v>
      </c>
      <c r="R12" s="194" t="s">
        <v>145</v>
      </c>
      <c r="S12" s="194" t="s">
        <v>156</v>
      </c>
      <c r="T12" s="237" t="s">
        <v>119</v>
      </c>
      <c r="U12" s="194" t="s">
        <v>123</v>
      </c>
      <c r="V12" s="194" t="s">
        <v>752</v>
      </c>
      <c r="W12" s="237" t="s">
        <v>124</v>
      </c>
      <c r="X12" s="237" t="s">
        <v>124</v>
      </c>
      <c r="Y12" s="193" t="s">
        <v>119</v>
      </c>
      <c r="Z12" s="193" t="s">
        <v>124</v>
      </c>
      <c r="AA12" s="193" t="s">
        <v>124</v>
      </c>
      <c r="AB12" s="237" t="s">
        <v>124</v>
      </c>
      <c r="AC12" s="237"/>
      <c r="AD12" s="238"/>
      <c r="AE12" s="238"/>
      <c r="AF12" s="237" t="s">
        <v>119</v>
      </c>
      <c r="AG12" s="238"/>
      <c r="AH12" s="237" t="s">
        <v>119</v>
      </c>
      <c r="AI12" s="238" t="s">
        <v>125</v>
      </c>
      <c r="AJ12" s="238" t="s">
        <v>125</v>
      </c>
      <c r="AK12" s="238" t="s">
        <v>125</v>
      </c>
      <c r="AL12" s="238" t="s">
        <v>125</v>
      </c>
      <c r="AM12" s="193" t="s">
        <v>124</v>
      </c>
      <c r="AN12" s="193" t="s">
        <v>124</v>
      </c>
      <c r="AO12" s="193" t="s">
        <v>124</v>
      </c>
      <c r="AP12" s="193" t="s">
        <v>124</v>
      </c>
      <c r="AQ12" s="193" t="s">
        <v>119</v>
      </c>
      <c r="AR12" s="194" t="s">
        <v>119</v>
      </c>
      <c r="AS12" s="194" t="s">
        <v>126</v>
      </c>
      <c r="AT12" s="194" t="s">
        <v>119</v>
      </c>
      <c r="AU12" s="193" t="s">
        <v>119</v>
      </c>
      <c r="AV12" s="193" t="s">
        <v>124</v>
      </c>
      <c r="AW12" s="193" t="s">
        <v>713</v>
      </c>
      <c r="AX12" s="193" t="s">
        <v>119</v>
      </c>
      <c r="AY12" s="193" t="s">
        <v>124</v>
      </c>
      <c r="AZ12" s="239" t="s">
        <v>161</v>
      </c>
      <c r="BA12" s="193" t="s">
        <v>124</v>
      </c>
      <c r="BB12" s="193" t="s">
        <v>124</v>
      </c>
      <c r="BC12" s="240">
        <v>18</v>
      </c>
      <c r="BD12" s="241" t="s">
        <v>128</v>
      </c>
      <c r="BE12" s="240">
        <v>10</v>
      </c>
      <c r="BF12" s="240" t="s">
        <v>128</v>
      </c>
      <c r="BG12" s="240" t="s">
        <v>128</v>
      </c>
      <c r="BH12" s="242" t="s">
        <v>714</v>
      </c>
      <c r="BI12" s="242" t="s">
        <v>119</v>
      </c>
      <c r="BJ12" s="242" t="s">
        <v>119</v>
      </c>
      <c r="BK12" s="240" t="s">
        <v>128</v>
      </c>
      <c r="BL12" s="193" t="s">
        <v>124</v>
      </c>
      <c r="BM12" s="193" t="s">
        <v>124</v>
      </c>
      <c r="BN12" s="193" t="s">
        <v>124</v>
      </c>
      <c r="BO12" s="193" t="s">
        <v>124</v>
      </c>
      <c r="BP12" s="194" t="s">
        <v>138</v>
      </c>
      <c r="BQ12" s="271" t="s">
        <v>897</v>
      </c>
      <c r="BR12" s="271" t="s">
        <v>900</v>
      </c>
      <c r="BS12" s="271" t="s">
        <v>907</v>
      </c>
      <c r="BT12" s="275" t="s">
        <v>911</v>
      </c>
    </row>
    <row r="13" spans="1:72" s="195" customFormat="1" ht="43.2">
      <c r="A13" s="187">
        <v>8</v>
      </c>
      <c r="B13" s="188" t="s">
        <v>162</v>
      </c>
      <c r="C13" s="189" t="s">
        <v>160</v>
      </c>
      <c r="D13" s="283" t="s">
        <v>116</v>
      </c>
      <c r="E13" s="284"/>
      <c r="F13" s="266">
        <v>136112.6</v>
      </c>
      <c r="G13" s="236" t="s">
        <v>742</v>
      </c>
      <c r="H13" s="191">
        <v>40.270000000000003</v>
      </c>
      <c r="I13" s="192">
        <v>48.7</v>
      </c>
      <c r="J13" s="193">
        <v>2001</v>
      </c>
      <c r="K13" s="237" t="s">
        <v>117</v>
      </c>
      <c r="L13" s="194" t="s">
        <v>134</v>
      </c>
      <c r="M13" s="238"/>
      <c r="N13" s="237" t="s">
        <v>119</v>
      </c>
      <c r="O13" s="237" t="s">
        <v>119</v>
      </c>
      <c r="P13" s="194" t="s">
        <v>120</v>
      </c>
      <c r="Q13" s="194" t="s">
        <v>145</v>
      </c>
      <c r="R13" s="194" t="s">
        <v>145</v>
      </c>
      <c r="S13" s="194" t="s">
        <v>122</v>
      </c>
      <c r="T13" s="237" t="s">
        <v>119</v>
      </c>
      <c r="U13" s="194" t="s">
        <v>123</v>
      </c>
      <c r="V13" s="194" t="s">
        <v>163</v>
      </c>
      <c r="W13" s="237" t="s">
        <v>119</v>
      </c>
      <c r="X13" s="237" t="s">
        <v>124</v>
      </c>
      <c r="Y13" s="193" t="s">
        <v>119</v>
      </c>
      <c r="Z13" s="193" t="s">
        <v>124</v>
      </c>
      <c r="AA13" s="193" t="s">
        <v>124</v>
      </c>
      <c r="AB13" s="237" t="s">
        <v>124</v>
      </c>
      <c r="AC13" s="237"/>
      <c r="AD13" s="238"/>
      <c r="AE13" s="238"/>
      <c r="AF13" s="237" t="s">
        <v>119</v>
      </c>
      <c r="AG13" s="238"/>
      <c r="AH13" s="237" t="s">
        <v>119</v>
      </c>
      <c r="AI13" s="238" t="s">
        <v>125</v>
      </c>
      <c r="AJ13" s="238" t="s">
        <v>125</v>
      </c>
      <c r="AK13" s="238" t="s">
        <v>125</v>
      </c>
      <c r="AL13" s="238" t="s">
        <v>125</v>
      </c>
      <c r="AM13" s="193" t="s">
        <v>124</v>
      </c>
      <c r="AN13" s="193" t="s">
        <v>124</v>
      </c>
      <c r="AO13" s="193" t="s">
        <v>124</v>
      </c>
      <c r="AP13" s="193" t="s">
        <v>124</v>
      </c>
      <c r="AQ13" s="193" t="s">
        <v>119</v>
      </c>
      <c r="AR13" s="194" t="s">
        <v>137</v>
      </c>
      <c r="AS13" s="194" t="s">
        <v>126</v>
      </c>
      <c r="AT13" s="194" t="s">
        <v>119</v>
      </c>
      <c r="AU13" s="193" t="s">
        <v>119</v>
      </c>
      <c r="AV13" s="193" t="s">
        <v>124</v>
      </c>
      <c r="AW13" s="193" t="s">
        <v>119</v>
      </c>
      <c r="AX13" s="193" t="s">
        <v>119</v>
      </c>
      <c r="AY13" s="193" t="s">
        <v>124</v>
      </c>
      <c r="AZ13" s="239" t="s">
        <v>164</v>
      </c>
      <c r="BA13" s="193" t="s">
        <v>124</v>
      </c>
      <c r="BB13" s="193" t="s">
        <v>124</v>
      </c>
      <c r="BC13" s="240">
        <v>2</v>
      </c>
      <c r="BD13" s="241" t="s">
        <v>128</v>
      </c>
      <c r="BE13" s="240" t="s">
        <v>128</v>
      </c>
      <c r="BF13" s="240" t="s">
        <v>128</v>
      </c>
      <c r="BG13" s="240" t="s">
        <v>128</v>
      </c>
      <c r="BH13" s="194" t="s">
        <v>129</v>
      </c>
      <c r="BI13" s="194" t="s">
        <v>129</v>
      </c>
      <c r="BJ13" s="194" t="s">
        <v>129</v>
      </c>
      <c r="BK13" s="240" t="s">
        <v>128</v>
      </c>
      <c r="BL13" s="193" t="s">
        <v>124</v>
      </c>
      <c r="BM13" s="193" t="s">
        <v>119</v>
      </c>
      <c r="BN13" s="193" t="s">
        <v>124</v>
      </c>
      <c r="BO13" s="193" t="s">
        <v>124</v>
      </c>
      <c r="BP13" s="194"/>
      <c r="BQ13" s="271" t="s">
        <v>897</v>
      </c>
      <c r="BR13" s="271" t="s">
        <v>900</v>
      </c>
      <c r="BS13" s="271" t="s">
        <v>907</v>
      </c>
      <c r="BT13" s="275" t="s">
        <v>911</v>
      </c>
    </row>
    <row r="14" spans="1:72" s="195" customFormat="1" ht="43.2">
      <c r="A14" s="187">
        <v>9</v>
      </c>
      <c r="B14" s="197" t="s">
        <v>165</v>
      </c>
      <c r="C14" s="189" t="s">
        <v>166</v>
      </c>
      <c r="D14" s="283" t="s">
        <v>116</v>
      </c>
      <c r="E14" s="284"/>
      <c r="F14" s="266">
        <v>7291825.3200000003</v>
      </c>
      <c r="G14" s="236" t="s">
        <v>742</v>
      </c>
      <c r="H14" s="191">
        <v>951.6</v>
      </c>
      <c r="I14" s="192">
        <v>563.4</v>
      </c>
      <c r="J14" s="193">
        <v>1909</v>
      </c>
      <c r="K14" s="237" t="s">
        <v>117</v>
      </c>
      <c r="L14" s="194" t="s">
        <v>118</v>
      </c>
      <c r="M14" s="238"/>
      <c r="N14" s="237" t="s">
        <v>124</v>
      </c>
      <c r="O14" s="237" t="s">
        <v>119</v>
      </c>
      <c r="P14" s="194" t="s">
        <v>120</v>
      </c>
      <c r="Q14" s="194" t="s">
        <v>121</v>
      </c>
      <c r="R14" s="194" t="s">
        <v>121</v>
      </c>
      <c r="S14" s="194" t="s">
        <v>150</v>
      </c>
      <c r="T14" s="237" t="s">
        <v>119</v>
      </c>
      <c r="U14" s="194" t="s">
        <v>123</v>
      </c>
      <c r="V14" s="194" t="s">
        <v>167</v>
      </c>
      <c r="W14" s="237" t="s">
        <v>124</v>
      </c>
      <c r="X14" s="237" t="s">
        <v>124</v>
      </c>
      <c r="Y14" s="193" t="s">
        <v>119</v>
      </c>
      <c r="Z14" s="193" t="s">
        <v>124</v>
      </c>
      <c r="AA14" s="193" t="s">
        <v>124</v>
      </c>
      <c r="AB14" s="237" t="s">
        <v>124</v>
      </c>
      <c r="AC14" s="237"/>
      <c r="AD14" s="238"/>
      <c r="AE14" s="238"/>
      <c r="AF14" s="237" t="s">
        <v>119</v>
      </c>
      <c r="AG14" s="238"/>
      <c r="AH14" s="237" t="s">
        <v>119</v>
      </c>
      <c r="AI14" s="238" t="s">
        <v>125</v>
      </c>
      <c r="AJ14" s="238" t="s">
        <v>125</v>
      </c>
      <c r="AK14" s="238" t="s">
        <v>125</v>
      </c>
      <c r="AL14" s="238" t="s">
        <v>125</v>
      </c>
      <c r="AM14" s="193" t="s">
        <v>124</v>
      </c>
      <c r="AN14" s="193" t="s">
        <v>124</v>
      </c>
      <c r="AO14" s="193" t="s">
        <v>124</v>
      </c>
      <c r="AP14" s="193" t="s">
        <v>124</v>
      </c>
      <c r="AQ14" s="193" t="s">
        <v>119</v>
      </c>
      <c r="AR14" s="194" t="s">
        <v>119</v>
      </c>
      <c r="AS14" s="194" t="s">
        <v>126</v>
      </c>
      <c r="AT14" s="194" t="s">
        <v>119</v>
      </c>
      <c r="AU14" s="193" t="s">
        <v>119</v>
      </c>
      <c r="AV14" s="193" t="s">
        <v>124</v>
      </c>
      <c r="AW14" s="193" t="s">
        <v>713</v>
      </c>
      <c r="AX14" s="193" t="s">
        <v>119</v>
      </c>
      <c r="AY14" s="193" t="s">
        <v>124</v>
      </c>
      <c r="AZ14" s="239" t="s">
        <v>152</v>
      </c>
      <c r="BA14" s="193" t="s">
        <v>124</v>
      </c>
      <c r="BB14" s="193" t="s">
        <v>124</v>
      </c>
      <c r="BC14" s="240">
        <v>5</v>
      </c>
      <c r="BD14" s="241" t="s">
        <v>128</v>
      </c>
      <c r="BE14" s="240" t="s">
        <v>128</v>
      </c>
      <c r="BF14" s="240" t="s">
        <v>128</v>
      </c>
      <c r="BG14" s="240" t="s">
        <v>128</v>
      </c>
      <c r="BH14" s="194" t="s">
        <v>129</v>
      </c>
      <c r="BI14" s="194" t="s">
        <v>129</v>
      </c>
      <c r="BJ14" s="194" t="s">
        <v>129</v>
      </c>
      <c r="BK14" s="240" t="s">
        <v>128</v>
      </c>
      <c r="BL14" s="193" t="s">
        <v>124</v>
      </c>
      <c r="BM14" s="193" t="s">
        <v>119</v>
      </c>
      <c r="BN14" s="193" t="s">
        <v>124</v>
      </c>
      <c r="BO14" s="193" t="s">
        <v>124</v>
      </c>
      <c r="BP14" s="194"/>
      <c r="BQ14" s="271" t="s">
        <v>897</v>
      </c>
      <c r="BR14" s="271" t="s">
        <v>900</v>
      </c>
      <c r="BS14" s="271" t="s">
        <v>907</v>
      </c>
      <c r="BT14" s="275" t="s">
        <v>911</v>
      </c>
    </row>
    <row r="15" spans="1:72" s="195" customFormat="1" ht="43.2">
      <c r="A15" s="187">
        <v>10</v>
      </c>
      <c r="B15" s="197" t="s">
        <v>168</v>
      </c>
      <c r="C15" s="189" t="s">
        <v>169</v>
      </c>
      <c r="D15" s="283" t="s">
        <v>116</v>
      </c>
      <c r="E15" s="284"/>
      <c r="F15" s="266">
        <v>563974.72</v>
      </c>
      <c r="G15" s="236" t="s">
        <v>742</v>
      </c>
      <c r="H15" s="191">
        <v>73.599999999999994</v>
      </c>
      <c r="I15" s="192">
        <v>58</v>
      </c>
      <c r="J15" s="193">
        <v>1909</v>
      </c>
      <c r="K15" s="237" t="s">
        <v>117</v>
      </c>
      <c r="L15" s="194" t="s">
        <v>170</v>
      </c>
      <c r="M15" s="238"/>
      <c r="N15" s="237" t="s">
        <v>119</v>
      </c>
      <c r="O15" s="237" t="s">
        <v>119</v>
      </c>
      <c r="P15" s="194" t="s">
        <v>120</v>
      </c>
      <c r="Q15" s="194" t="s">
        <v>121</v>
      </c>
      <c r="R15" s="194" t="s">
        <v>121</v>
      </c>
      <c r="S15" s="194" t="s">
        <v>156</v>
      </c>
      <c r="T15" s="237" t="s">
        <v>119</v>
      </c>
      <c r="U15" s="194" t="s">
        <v>123</v>
      </c>
      <c r="V15" s="194" t="s">
        <v>171</v>
      </c>
      <c r="W15" s="237" t="s">
        <v>119</v>
      </c>
      <c r="X15" s="237" t="s">
        <v>124</v>
      </c>
      <c r="Y15" s="193" t="s">
        <v>119</v>
      </c>
      <c r="Z15" s="193" t="s">
        <v>124</v>
      </c>
      <c r="AA15" s="193" t="s">
        <v>124</v>
      </c>
      <c r="AB15" s="237" t="s">
        <v>124</v>
      </c>
      <c r="AC15" s="237"/>
      <c r="AD15" s="238"/>
      <c r="AE15" s="238"/>
      <c r="AF15" s="237" t="s">
        <v>119</v>
      </c>
      <c r="AG15" s="238"/>
      <c r="AH15" s="237" t="s">
        <v>119</v>
      </c>
      <c r="AI15" s="238" t="s">
        <v>125</v>
      </c>
      <c r="AJ15" s="238" t="s">
        <v>125</v>
      </c>
      <c r="AK15" s="238" t="s">
        <v>125</v>
      </c>
      <c r="AL15" s="238" t="s">
        <v>125</v>
      </c>
      <c r="AM15" s="193" t="s">
        <v>124</v>
      </c>
      <c r="AN15" s="193" t="s">
        <v>124</v>
      </c>
      <c r="AO15" s="193" t="s">
        <v>124</v>
      </c>
      <c r="AP15" s="193" t="s">
        <v>124</v>
      </c>
      <c r="AQ15" s="193" t="s">
        <v>119</v>
      </c>
      <c r="AR15" s="194" t="s">
        <v>119</v>
      </c>
      <c r="AS15" s="194" t="s">
        <v>126</v>
      </c>
      <c r="AT15" s="194" t="s">
        <v>119</v>
      </c>
      <c r="AU15" s="193" t="s">
        <v>119</v>
      </c>
      <c r="AV15" s="193" t="s">
        <v>124</v>
      </c>
      <c r="AW15" s="193" t="s">
        <v>119</v>
      </c>
      <c r="AX15" s="193" t="s">
        <v>119</v>
      </c>
      <c r="AY15" s="193" t="s">
        <v>124</v>
      </c>
      <c r="AZ15" s="239" t="s">
        <v>172</v>
      </c>
      <c r="BA15" s="193" t="s">
        <v>124</v>
      </c>
      <c r="BB15" s="193" t="s">
        <v>124</v>
      </c>
      <c r="BC15" s="240">
        <v>2</v>
      </c>
      <c r="BD15" s="241" t="s">
        <v>128</v>
      </c>
      <c r="BE15" s="240" t="s">
        <v>128</v>
      </c>
      <c r="BF15" s="240" t="s">
        <v>128</v>
      </c>
      <c r="BG15" s="240" t="s">
        <v>128</v>
      </c>
      <c r="BH15" s="194" t="s">
        <v>129</v>
      </c>
      <c r="BI15" s="194" t="s">
        <v>129</v>
      </c>
      <c r="BJ15" s="194" t="s">
        <v>129</v>
      </c>
      <c r="BK15" s="240" t="s">
        <v>128</v>
      </c>
      <c r="BL15" s="193" t="s">
        <v>124</v>
      </c>
      <c r="BM15" s="193" t="s">
        <v>119</v>
      </c>
      <c r="BN15" s="193" t="s">
        <v>124</v>
      </c>
      <c r="BO15" s="193" t="s">
        <v>124</v>
      </c>
      <c r="BP15" s="194"/>
      <c r="BQ15" s="271" t="s">
        <v>897</v>
      </c>
      <c r="BR15" s="271" t="s">
        <v>900</v>
      </c>
      <c r="BS15" s="271" t="s">
        <v>907</v>
      </c>
      <c r="BT15" s="275" t="s">
        <v>911</v>
      </c>
    </row>
    <row r="16" spans="1:72" s="195" customFormat="1" ht="43.2">
      <c r="A16" s="187">
        <v>11</v>
      </c>
      <c r="B16" s="188" t="s">
        <v>173</v>
      </c>
      <c r="C16" s="189" t="s">
        <v>174</v>
      </c>
      <c r="D16" s="283" t="s">
        <v>116</v>
      </c>
      <c r="E16" s="284"/>
      <c r="F16" s="266">
        <v>8238608.1600000001</v>
      </c>
      <c r="G16" s="236" t="s">
        <v>742</v>
      </c>
      <c r="H16" s="191">
        <v>1174.26</v>
      </c>
      <c r="I16" s="192">
        <v>403</v>
      </c>
      <c r="J16" s="193">
        <v>1910</v>
      </c>
      <c r="K16" s="237" t="s">
        <v>117</v>
      </c>
      <c r="L16" s="194" t="s">
        <v>133</v>
      </c>
      <c r="M16" s="238"/>
      <c r="N16" s="237" t="s">
        <v>119</v>
      </c>
      <c r="O16" s="237" t="s">
        <v>124</v>
      </c>
      <c r="P16" s="194" t="s">
        <v>120</v>
      </c>
      <c r="Q16" s="194" t="s">
        <v>121</v>
      </c>
      <c r="R16" s="194" t="s">
        <v>121</v>
      </c>
      <c r="S16" s="194" t="s">
        <v>156</v>
      </c>
      <c r="T16" s="237" t="s">
        <v>119</v>
      </c>
      <c r="U16" s="194" t="s">
        <v>123</v>
      </c>
      <c r="V16" s="194" t="s">
        <v>175</v>
      </c>
      <c r="W16" s="237" t="s">
        <v>124</v>
      </c>
      <c r="X16" s="237" t="s">
        <v>124</v>
      </c>
      <c r="Y16" s="193" t="s">
        <v>119</v>
      </c>
      <c r="Z16" s="193" t="s">
        <v>124</v>
      </c>
      <c r="AA16" s="193" t="s">
        <v>124</v>
      </c>
      <c r="AB16" s="237" t="s">
        <v>124</v>
      </c>
      <c r="AC16" s="237"/>
      <c r="AD16" s="238"/>
      <c r="AE16" s="238"/>
      <c r="AF16" s="237" t="s">
        <v>119</v>
      </c>
      <c r="AG16" s="238"/>
      <c r="AH16" s="237" t="s">
        <v>119</v>
      </c>
      <c r="AI16" s="238" t="s">
        <v>125</v>
      </c>
      <c r="AJ16" s="238" t="s">
        <v>125</v>
      </c>
      <c r="AK16" s="238" t="s">
        <v>125</v>
      </c>
      <c r="AL16" s="238" t="s">
        <v>125</v>
      </c>
      <c r="AM16" s="193" t="s">
        <v>124</v>
      </c>
      <c r="AN16" s="193" t="s">
        <v>124</v>
      </c>
      <c r="AO16" s="193" t="s">
        <v>124</v>
      </c>
      <c r="AP16" s="193" t="s">
        <v>124</v>
      </c>
      <c r="AQ16" s="193" t="s">
        <v>119</v>
      </c>
      <c r="AR16" s="194" t="s">
        <v>119</v>
      </c>
      <c r="AS16" s="194" t="s">
        <v>126</v>
      </c>
      <c r="AT16" s="194" t="s">
        <v>119</v>
      </c>
      <c r="AU16" s="193" t="s">
        <v>119</v>
      </c>
      <c r="AV16" s="193" t="s">
        <v>124</v>
      </c>
      <c r="AW16" s="193" t="s">
        <v>713</v>
      </c>
      <c r="AX16" s="193" t="s">
        <v>119</v>
      </c>
      <c r="AY16" s="193" t="s">
        <v>124</v>
      </c>
      <c r="AZ16" s="239" t="s">
        <v>152</v>
      </c>
      <c r="BA16" s="193" t="s">
        <v>124</v>
      </c>
      <c r="BB16" s="193" t="s">
        <v>124</v>
      </c>
      <c r="BC16" s="240">
        <v>8</v>
      </c>
      <c r="BD16" s="241" t="s">
        <v>128</v>
      </c>
      <c r="BE16" s="240">
        <v>8</v>
      </c>
      <c r="BF16" s="240" t="s">
        <v>128</v>
      </c>
      <c r="BG16" s="240" t="s">
        <v>128</v>
      </c>
      <c r="BH16" s="194" t="s">
        <v>129</v>
      </c>
      <c r="BI16" s="194" t="s">
        <v>129</v>
      </c>
      <c r="BJ16" s="194" t="s">
        <v>129</v>
      </c>
      <c r="BK16" s="240" t="s">
        <v>128</v>
      </c>
      <c r="BL16" s="193" t="s">
        <v>124</v>
      </c>
      <c r="BM16" s="193" t="s">
        <v>124</v>
      </c>
      <c r="BN16" s="193" t="s">
        <v>124</v>
      </c>
      <c r="BO16" s="193" t="s">
        <v>124</v>
      </c>
      <c r="BP16" s="194" t="s">
        <v>130</v>
      </c>
      <c r="BQ16" s="271" t="s">
        <v>897</v>
      </c>
      <c r="BR16" s="271" t="s">
        <v>900</v>
      </c>
      <c r="BS16" s="271" t="s">
        <v>903</v>
      </c>
      <c r="BT16" s="275" t="s">
        <v>911</v>
      </c>
    </row>
    <row r="17" spans="1:72" s="195" customFormat="1" ht="43.2">
      <c r="A17" s="187">
        <v>12</v>
      </c>
      <c r="B17" s="188" t="s">
        <v>176</v>
      </c>
      <c r="C17" s="189" t="s">
        <v>177</v>
      </c>
      <c r="D17" s="283" t="s">
        <v>116</v>
      </c>
      <c r="E17" s="284"/>
      <c r="F17" s="266">
        <v>4938562.4000000004</v>
      </c>
      <c r="G17" s="236" t="s">
        <v>742</v>
      </c>
      <c r="H17" s="191">
        <v>703.9</v>
      </c>
      <c r="I17" s="192">
        <v>500.84</v>
      </c>
      <c r="J17" s="193">
        <v>1900</v>
      </c>
      <c r="K17" s="237" t="s">
        <v>117</v>
      </c>
      <c r="L17" s="194" t="s">
        <v>170</v>
      </c>
      <c r="M17" s="238"/>
      <c r="N17" s="237" t="s">
        <v>124</v>
      </c>
      <c r="O17" s="237" t="s">
        <v>124</v>
      </c>
      <c r="P17" s="194" t="s">
        <v>120</v>
      </c>
      <c r="Q17" s="194" t="s">
        <v>121</v>
      </c>
      <c r="R17" s="194" t="s">
        <v>121</v>
      </c>
      <c r="S17" s="194" t="s">
        <v>141</v>
      </c>
      <c r="T17" s="237" t="s">
        <v>119</v>
      </c>
      <c r="U17" s="194" t="s">
        <v>123</v>
      </c>
      <c r="V17" s="194" t="s">
        <v>178</v>
      </c>
      <c r="W17" s="237" t="s">
        <v>124</v>
      </c>
      <c r="X17" s="237" t="s">
        <v>124</v>
      </c>
      <c r="Y17" s="193" t="s">
        <v>119</v>
      </c>
      <c r="Z17" s="193" t="s">
        <v>124</v>
      </c>
      <c r="AA17" s="193" t="s">
        <v>124</v>
      </c>
      <c r="AB17" s="237" t="s">
        <v>124</v>
      </c>
      <c r="AC17" s="237"/>
      <c r="AD17" s="238"/>
      <c r="AE17" s="238"/>
      <c r="AF17" s="237" t="s">
        <v>119</v>
      </c>
      <c r="AG17" s="238"/>
      <c r="AH17" s="237" t="s">
        <v>119</v>
      </c>
      <c r="AI17" s="238" t="s">
        <v>125</v>
      </c>
      <c r="AJ17" s="238" t="s">
        <v>125</v>
      </c>
      <c r="AK17" s="238" t="s">
        <v>125</v>
      </c>
      <c r="AL17" s="238" t="s">
        <v>125</v>
      </c>
      <c r="AM17" s="193" t="s">
        <v>124</v>
      </c>
      <c r="AN17" s="193" t="s">
        <v>124</v>
      </c>
      <c r="AO17" s="193" t="s">
        <v>124</v>
      </c>
      <c r="AP17" s="193" t="s">
        <v>124</v>
      </c>
      <c r="AQ17" s="193" t="s">
        <v>119</v>
      </c>
      <c r="AR17" s="194" t="s">
        <v>137</v>
      </c>
      <c r="AS17" s="194" t="s">
        <v>126</v>
      </c>
      <c r="AT17" s="194" t="s">
        <v>119</v>
      </c>
      <c r="AU17" s="193" t="s">
        <v>119</v>
      </c>
      <c r="AV17" s="193" t="s">
        <v>124</v>
      </c>
      <c r="AW17" s="193" t="s">
        <v>713</v>
      </c>
      <c r="AX17" s="193" t="s">
        <v>119</v>
      </c>
      <c r="AY17" s="193" t="s">
        <v>124</v>
      </c>
      <c r="AZ17" s="239" t="s">
        <v>179</v>
      </c>
      <c r="BA17" s="193" t="s">
        <v>124</v>
      </c>
      <c r="BB17" s="193" t="s">
        <v>124</v>
      </c>
      <c r="BC17" s="240">
        <v>6</v>
      </c>
      <c r="BD17" s="241" t="s">
        <v>128</v>
      </c>
      <c r="BE17" s="240">
        <v>2</v>
      </c>
      <c r="BF17" s="240" t="s">
        <v>128</v>
      </c>
      <c r="BG17" s="240" t="s">
        <v>128</v>
      </c>
      <c r="BH17" s="194" t="s">
        <v>129</v>
      </c>
      <c r="BI17" s="194" t="s">
        <v>129</v>
      </c>
      <c r="BJ17" s="194" t="s">
        <v>129</v>
      </c>
      <c r="BK17" s="240" t="s">
        <v>128</v>
      </c>
      <c r="BL17" s="193" t="s">
        <v>124</v>
      </c>
      <c r="BM17" s="193" t="s">
        <v>119</v>
      </c>
      <c r="BN17" s="193" t="s">
        <v>124</v>
      </c>
      <c r="BO17" s="193" t="s">
        <v>124</v>
      </c>
      <c r="BP17" s="194"/>
      <c r="BQ17" s="271" t="s">
        <v>897</v>
      </c>
      <c r="BR17" s="271" t="s">
        <v>900</v>
      </c>
      <c r="BS17" s="271" t="s">
        <v>907</v>
      </c>
      <c r="BT17" s="275" t="s">
        <v>911</v>
      </c>
    </row>
    <row r="18" spans="1:72" s="195" customFormat="1" ht="43.2">
      <c r="A18" s="187">
        <v>13</v>
      </c>
      <c r="B18" s="188" t="s">
        <v>180</v>
      </c>
      <c r="C18" s="189" t="s">
        <v>177</v>
      </c>
      <c r="D18" s="283" t="s">
        <v>116</v>
      </c>
      <c r="E18" s="284"/>
      <c r="F18" s="266">
        <v>1116245.6000000001</v>
      </c>
      <c r="G18" s="236" t="s">
        <v>742</v>
      </c>
      <c r="H18" s="191">
        <v>159.1</v>
      </c>
      <c r="I18" s="192">
        <v>98.16</v>
      </c>
      <c r="J18" s="193">
        <v>1910</v>
      </c>
      <c r="K18" s="237" t="s">
        <v>117</v>
      </c>
      <c r="L18" s="194" t="s">
        <v>134</v>
      </c>
      <c r="M18" s="238"/>
      <c r="N18" s="237" t="s">
        <v>119</v>
      </c>
      <c r="O18" s="237" t="s">
        <v>124</v>
      </c>
      <c r="P18" s="194" t="s">
        <v>120</v>
      </c>
      <c r="Q18" s="194" t="s">
        <v>121</v>
      </c>
      <c r="R18" s="194" t="s">
        <v>121</v>
      </c>
      <c r="S18" s="194" t="s">
        <v>156</v>
      </c>
      <c r="T18" s="237" t="s">
        <v>119</v>
      </c>
      <c r="U18" s="194" t="s">
        <v>123</v>
      </c>
      <c r="V18" s="194" t="s">
        <v>181</v>
      </c>
      <c r="W18" s="237" t="s">
        <v>119</v>
      </c>
      <c r="X18" s="237" t="s">
        <v>124</v>
      </c>
      <c r="Y18" s="193" t="s">
        <v>119</v>
      </c>
      <c r="Z18" s="193" t="s">
        <v>124</v>
      </c>
      <c r="AA18" s="193" t="s">
        <v>124</v>
      </c>
      <c r="AB18" s="237" t="s">
        <v>124</v>
      </c>
      <c r="AC18" s="237"/>
      <c r="AD18" s="238"/>
      <c r="AE18" s="238"/>
      <c r="AF18" s="237" t="s">
        <v>119</v>
      </c>
      <c r="AG18" s="238"/>
      <c r="AH18" s="237" t="s">
        <v>119</v>
      </c>
      <c r="AI18" s="238" t="s">
        <v>125</v>
      </c>
      <c r="AJ18" s="238" t="s">
        <v>125</v>
      </c>
      <c r="AK18" s="238" t="s">
        <v>125</v>
      </c>
      <c r="AL18" s="238" t="s">
        <v>125</v>
      </c>
      <c r="AM18" s="193" t="s">
        <v>124</v>
      </c>
      <c r="AN18" s="193" t="s">
        <v>124</v>
      </c>
      <c r="AO18" s="193" t="s">
        <v>124</v>
      </c>
      <c r="AP18" s="193" t="s">
        <v>124</v>
      </c>
      <c r="AQ18" s="193" t="s">
        <v>119</v>
      </c>
      <c r="AR18" s="194" t="s">
        <v>119</v>
      </c>
      <c r="AS18" s="194" t="s">
        <v>126</v>
      </c>
      <c r="AT18" s="194" t="s">
        <v>119</v>
      </c>
      <c r="AU18" s="193" t="s">
        <v>119</v>
      </c>
      <c r="AV18" s="193" t="s">
        <v>124</v>
      </c>
      <c r="AW18" s="193" t="s">
        <v>119</v>
      </c>
      <c r="AX18" s="193" t="s">
        <v>119</v>
      </c>
      <c r="AY18" s="193" t="s">
        <v>124</v>
      </c>
      <c r="AZ18" s="239" t="s">
        <v>182</v>
      </c>
      <c r="BA18" s="193" t="s">
        <v>124</v>
      </c>
      <c r="BB18" s="193" t="s">
        <v>124</v>
      </c>
      <c r="BC18" s="240">
        <v>2</v>
      </c>
      <c r="BD18" s="241" t="s">
        <v>128</v>
      </c>
      <c r="BE18" s="240" t="s">
        <v>128</v>
      </c>
      <c r="BF18" s="240" t="s">
        <v>128</v>
      </c>
      <c r="BG18" s="240" t="s">
        <v>128</v>
      </c>
      <c r="BH18" s="194" t="s">
        <v>129</v>
      </c>
      <c r="BI18" s="194" t="s">
        <v>129</v>
      </c>
      <c r="BJ18" s="194" t="s">
        <v>129</v>
      </c>
      <c r="BK18" s="240" t="s">
        <v>128</v>
      </c>
      <c r="BL18" s="193" t="s">
        <v>124</v>
      </c>
      <c r="BM18" s="193" t="s">
        <v>119</v>
      </c>
      <c r="BN18" s="193" t="s">
        <v>124</v>
      </c>
      <c r="BO18" s="193" t="s">
        <v>124</v>
      </c>
      <c r="BP18" s="194"/>
      <c r="BQ18" s="271" t="s">
        <v>897</v>
      </c>
      <c r="BR18" s="271" t="s">
        <v>900</v>
      </c>
      <c r="BS18" s="271" t="s">
        <v>907</v>
      </c>
      <c r="BT18" s="275" t="s">
        <v>911</v>
      </c>
    </row>
    <row r="19" spans="1:72" s="195" customFormat="1" ht="72">
      <c r="A19" s="187">
        <v>14</v>
      </c>
      <c r="B19" s="197" t="s">
        <v>183</v>
      </c>
      <c r="C19" s="189" t="s">
        <v>184</v>
      </c>
      <c r="D19" s="283" t="s">
        <v>116</v>
      </c>
      <c r="E19" s="284"/>
      <c r="F19" s="266">
        <v>8769000</v>
      </c>
      <c r="G19" s="236" t="s">
        <v>742</v>
      </c>
      <c r="H19" s="191">
        <v>1011.24</v>
      </c>
      <c r="I19" s="192">
        <v>389.74</v>
      </c>
      <c r="J19" s="193">
        <v>1900</v>
      </c>
      <c r="K19" s="237" t="s">
        <v>117</v>
      </c>
      <c r="L19" s="194" t="s">
        <v>118</v>
      </c>
      <c r="M19" s="238"/>
      <c r="N19" s="237" t="s">
        <v>119</v>
      </c>
      <c r="O19" s="237" t="s">
        <v>119</v>
      </c>
      <c r="P19" s="194" t="s">
        <v>120</v>
      </c>
      <c r="Q19" s="194" t="s">
        <v>121</v>
      </c>
      <c r="R19" s="194" t="s">
        <v>121</v>
      </c>
      <c r="S19" s="194" t="s">
        <v>122</v>
      </c>
      <c r="T19" s="237" t="s">
        <v>119</v>
      </c>
      <c r="U19" s="194" t="s">
        <v>123</v>
      </c>
      <c r="V19" s="194" t="s">
        <v>749</v>
      </c>
      <c r="W19" s="237" t="s">
        <v>124</v>
      </c>
      <c r="X19" s="237" t="s">
        <v>124</v>
      </c>
      <c r="Y19" s="193" t="s">
        <v>119</v>
      </c>
      <c r="Z19" s="193" t="s">
        <v>124</v>
      </c>
      <c r="AA19" s="193" t="s">
        <v>124</v>
      </c>
      <c r="AB19" s="237" t="s">
        <v>124</v>
      </c>
      <c r="AC19" s="237"/>
      <c r="AD19" s="238"/>
      <c r="AE19" s="238"/>
      <c r="AF19" s="237" t="s">
        <v>119</v>
      </c>
      <c r="AG19" s="238"/>
      <c r="AH19" s="237" t="s">
        <v>119</v>
      </c>
      <c r="AI19" s="238" t="s">
        <v>125</v>
      </c>
      <c r="AJ19" s="238" t="s">
        <v>125</v>
      </c>
      <c r="AK19" s="238" t="s">
        <v>125</v>
      </c>
      <c r="AL19" s="238" t="s">
        <v>125</v>
      </c>
      <c r="AM19" s="193" t="s">
        <v>124</v>
      </c>
      <c r="AN19" s="193" t="s">
        <v>124</v>
      </c>
      <c r="AO19" s="193" t="s">
        <v>124</v>
      </c>
      <c r="AP19" s="193" t="s">
        <v>124</v>
      </c>
      <c r="AQ19" s="193" t="s">
        <v>119</v>
      </c>
      <c r="AR19" s="194" t="s">
        <v>119</v>
      </c>
      <c r="AS19" s="194" t="s">
        <v>126</v>
      </c>
      <c r="AT19" s="194" t="s">
        <v>119</v>
      </c>
      <c r="AU19" s="193" t="s">
        <v>119</v>
      </c>
      <c r="AV19" s="193" t="s">
        <v>124</v>
      </c>
      <c r="AW19" s="193" t="s">
        <v>713</v>
      </c>
      <c r="AX19" s="193" t="s">
        <v>119</v>
      </c>
      <c r="AY19" s="193" t="s">
        <v>124</v>
      </c>
      <c r="AZ19" s="239" t="s">
        <v>182</v>
      </c>
      <c r="BA19" s="193" t="s">
        <v>124</v>
      </c>
      <c r="BB19" s="193" t="s">
        <v>124</v>
      </c>
      <c r="BC19" s="240">
        <v>7</v>
      </c>
      <c r="BD19" s="241" t="s">
        <v>128</v>
      </c>
      <c r="BE19" s="240">
        <v>3</v>
      </c>
      <c r="BF19" s="240" t="s">
        <v>128</v>
      </c>
      <c r="BG19" s="240" t="s">
        <v>128</v>
      </c>
      <c r="BH19" s="194" t="s">
        <v>129</v>
      </c>
      <c r="BI19" s="194" t="s">
        <v>129</v>
      </c>
      <c r="BJ19" s="194" t="s">
        <v>129</v>
      </c>
      <c r="BK19" s="240" t="s">
        <v>128</v>
      </c>
      <c r="BL19" s="193" t="s">
        <v>124</v>
      </c>
      <c r="BM19" s="193" t="s">
        <v>124</v>
      </c>
      <c r="BN19" s="193" t="s">
        <v>124</v>
      </c>
      <c r="BO19" s="193" t="s">
        <v>124</v>
      </c>
      <c r="BP19" s="194" t="s">
        <v>130</v>
      </c>
      <c r="BQ19" s="271" t="s">
        <v>897</v>
      </c>
      <c r="BR19" s="271" t="s">
        <v>900</v>
      </c>
      <c r="BS19" s="271" t="s">
        <v>907</v>
      </c>
      <c r="BT19" s="275" t="s">
        <v>911</v>
      </c>
    </row>
    <row r="20" spans="1:72" s="195" customFormat="1" ht="43.2">
      <c r="A20" s="187">
        <v>15</v>
      </c>
      <c r="B20" s="188" t="s">
        <v>185</v>
      </c>
      <c r="C20" s="189" t="s">
        <v>186</v>
      </c>
      <c r="D20" s="283" t="s">
        <v>116</v>
      </c>
      <c r="E20" s="284"/>
      <c r="F20" s="266">
        <v>4200040</v>
      </c>
      <c r="G20" s="236" t="s">
        <v>742</v>
      </c>
      <c r="H20" s="191">
        <v>512.20000000000005</v>
      </c>
      <c r="I20" s="192">
        <v>178.04</v>
      </c>
      <c r="J20" s="193">
        <v>1918</v>
      </c>
      <c r="K20" s="237" t="s">
        <v>117</v>
      </c>
      <c r="L20" s="194" t="s">
        <v>118</v>
      </c>
      <c r="M20" s="238" t="s">
        <v>134</v>
      </c>
      <c r="N20" s="237" t="s">
        <v>124</v>
      </c>
      <c r="O20" s="237" t="s">
        <v>124</v>
      </c>
      <c r="P20" s="194" t="s">
        <v>120</v>
      </c>
      <c r="Q20" s="194" t="s">
        <v>121</v>
      </c>
      <c r="R20" s="194" t="s">
        <v>121</v>
      </c>
      <c r="S20" s="194" t="s">
        <v>141</v>
      </c>
      <c r="T20" s="237" t="s">
        <v>119</v>
      </c>
      <c r="U20" s="194" t="s">
        <v>123</v>
      </c>
      <c r="V20" s="194" t="s">
        <v>750</v>
      </c>
      <c r="W20" s="237" t="s">
        <v>124</v>
      </c>
      <c r="X20" s="237" t="s">
        <v>124</v>
      </c>
      <c r="Y20" s="193" t="s">
        <v>119</v>
      </c>
      <c r="Z20" s="193" t="s">
        <v>124</v>
      </c>
      <c r="AA20" s="193" t="s">
        <v>124</v>
      </c>
      <c r="AB20" s="237" t="s">
        <v>124</v>
      </c>
      <c r="AC20" s="237"/>
      <c r="AD20" s="238"/>
      <c r="AE20" s="238"/>
      <c r="AF20" s="237" t="s">
        <v>119</v>
      </c>
      <c r="AG20" s="238"/>
      <c r="AH20" s="237" t="s">
        <v>119</v>
      </c>
      <c r="AI20" s="238" t="s">
        <v>125</v>
      </c>
      <c r="AJ20" s="238" t="s">
        <v>125</v>
      </c>
      <c r="AK20" s="238" t="s">
        <v>125</v>
      </c>
      <c r="AL20" s="238" t="s">
        <v>125</v>
      </c>
      <c r="AM20" s="193" t="s">
        <v>124</v>
      </c>
      <c r="AN20" s="193" t="s">
        <v>124</v>
      </c>
      <c r="AO20" s="193" t="s">
        <v>124</v>
      </c>
      <c r="AP20" s="193" t="s">
        <v>124</v>
      </c>
      <c r="AQ20" s="193" t="s">
        <v>119</v>
      </c>
      <c r="AR20" s="194" t="s">
        <v>755</v>
      </c>
      <c r="AS20" s="194" t="s">
        <v>119</v>
      </c>
      <c r="AT20" s="194" t="s">
        <v>119</v>
      </c>
      <c r="AU20" s="193" t="s">
        <v>119</v>
      </c>
      <c r="AV20" s="193" t="s">
        <v>124</v>
      </c>
      <c r="AW20" s="193" t="s">
        <v>713</v>
      </c>
      <c r="AX20" s="193" t="s">
        <v>119</v>
      </c>
      <c r="AY20" s="193" t="s">
        <v>124</v>
      </c>
      <c r="AZ20" s="239" t="s">
        <v>152</v>
      </c>
      <c r="BA20" s="193" t="s">
        <v>124</v>
      </c>
      <c r="BB20" s="193" t="s">
        <v>124</v>
      </c>
      <c r="BC20" s="240">
        <v>6</v>
      </c>
      <c r="BD20" s="241" t="s">
        <v>128</v>
      </c>
      <c r="BE20" s="240">
        <v>7</v>
      </c>
      <c r="BF20" s="240" t="s">
        <v>128</v>
      </c>
      <c r="BG20" s="240" t="s">
        <v>128</v>
      </c>
      <c r="BH20" s="194" t="s">
        <v>129</v>
      </c>
      <c r="BI20" s="194" t="s">
        <v>129</v>
      </c>
      <c r="BJ20" s="194" t="s">
        <v>129</v>
      </c>
      <c r="BK20" s="240" t="s">
        <v>128</v>
      </c>
      <c r="BL20" s="193" t="s">
        <v>124</v>
      </c>
      <c r="BM20" s="193" t="s">
        <v>124</v>
      </c>
      <c r="BN20" s="193" t="s">
        <v>124</v>
      </c>
      <c r="BO20" s="193" t="s">
        <v>124</v>
      </c>
      <c r="BP20" s="194" t="s">
        <v>130</v>
      </c>
      <c r="BQ20" s="271" t="s">
        <v>897</v>
      </c>
      <c r="BR20" s="271" t="s">
        <v>900</v>
      </c>
      <c r="BS20" s="271" t="s">
        <v>907</v>
      </c>
      <c r="BT20" s="275" t="s">
        <v>911</v>
      </c>
    </row>
    <row r="21" spans="1:72" s="195" customFormat="1" ht="43.2">
      <c r="A21" s="187">
        <v>16</v>
      </c>
      <c r="B21" s="188" t="s">
        <v>187</v>
      </c>
      <c r="C21" s="189" t="s">
        <v>188</v>
      </c>
      <c r="D21" s="283" t="s">
        <v>116</v>
      </c>
      <c r="E21" s="284"/>
      <c r="F21" s="266">
        <v>4837456</v>
      </c>
      <c r="G21" s="236" t="s">
        <v>742</v>
      </c>
      <c r="H21" s="191">
        <v>1431.2</v>
      </c>
      <c r="I21" s="192">
        <v>1536.52</v>
      </c>
      <c r="J21" s="193">
        <v>1988</v>
      </c>
      <c r="K21" s="237" t="s">
        <v>117</v>
      </c>
      <c r="L21" s="194" t="s">
        <v>134</v>
      </c>
      <c r="M21" s="238"/>
      <c r="N21" s="237" t="s">
        <v>119</v>
      </c>
      <c r="O21" s="237" t="s">
        <v>119</v>
      </c>
      <c r="P21" s="194" t="s">
        <v>120</v>
      </c>
      <c r="Q21" s="194" t="s">
        <v>189</v>
      </c>
      <c r="R21" s="194" t="s">
        <v>189</v>
      </c>
      <c r="S21" s="194" t="s">
        <v>150</v>
      </c>
      <c r="T21" s="237" t="s">
        <v>119</v>
      </c>
      <c r="U21" s="194" t="s">
        <v>190</v>
      </c>
      <c r="V21" s="189"/>
      <c r="W21" s="237" t="s">
        <v>119</v>
      </c>
      <c r="X21" s="237" t="s">
        <v>124</v>
      </c>
      <c r="Y21" s="193" t="s">
        <v>119</v>
      </c>
      <c r="Z21" s="193" t="s">
        <v>124</v>
      </c>
      <c r="AA21" s="193" t="s">
        <v>124</v>
      </c>
      <c r="AB21" s="237" t="s">
        <v>124</v>
      </c>
      <c r="AC21" s="237"/>
      <c r="AD21" s="238"/>
      <c r="AE21" s="238"/>
      <c r="AF21" s="237" t="s">
        <v>119</v>
      </c>
      <c r="AG21" s="238"/>
      <c r="AH21" s="237" t="s">
        <v>119</v>
      </c>
      <c r="AI21" s="238" t="s">
        <v>125</v>
      </c>
      <c r="AJ21" s="238" t="s">
        <v>125</v>
      </c>
      <c r="AK21" s="238" t="s">
        <v>125</v>
      </c>
      <c r="AL21" s="238" t="s">
        <v>125</v>
      </c>
      <c r="AM21" s="193" t="s">
        <v>124</v>
      </c>
      <c r="AN21" s="193" t="s">
        <v>124</v>
      </c>
      <c r="AO21" s="193" t="s">
        <v>124</v>
      </c>
      <c r="AP21" s="193" t="s">
        <v>124</v>
      </c>
      <c r="AQ21" s="193" t="s">
        <v>119</v>
      </c>
      <c r="AR21" s="194" t="s">
        <v>753</v>
      </c>
      <c r="AS21" s="194" t="s">
        <v>119</v>
      </c>
      <c r="AT21" s="194" t="s">
        <v>119</v>
      </c>
      <c r="AU21" s="193" t="s">
        <v>119</v>
      </c>
      <c r="AV21" s="193" t="s">
        <v>124</v>
      </c>
      <c r="AW21" s="240" t="s">
        <v>754</v>
      </c>
      <c r="AX21" s="193" t="s">
        <v>119</v>
      </c>
      <c r="AY21" s="193" t="s">
        <v>124</v>
      </c>
      <c r="AZ21" s="239" t="s">
        <v>179</v>
      </c>
      <c r="BA21" s="193" t="s">
        <v>124</v>
      </c>
      <c r="BB21" s="193" t="s">
        <v>124</v>
      </c>
      <c r="BC21" s="240">
        <v>3</v>
      </c>
      <c r="BD21" s="241" t="s">
        <v>128</v>
      </c>
      <c r="BE21" s="240" t="s">
        <v>128</v>
      </c>
      <c r="BF21" s="240" t="s">
        <v>128</v>
      </c>
      <c r="BG21" s="240" t="s">
        <v>128</v>
      </c>
      <c r="BH21" s="194" t="s">
        <v>129</v>
      </c>
      <c r="BI21" s="194" t="s">
        <v>129</v>
      </c>
      <c r="BJ21" s="194" t="s">
        <v>129</v>
      </c>
      <c r="BK21" s="240" t="s">
        <v>128</v>
      </c>
      <c r="BL21" s="193" t="s">
        <v>124</v>
      </c>
      <c r="BM21" s="193" t="s">
        <v>119</v>
      </c>
      <c r="BN21" s="193" t="s">
        <v>124</v>
      </c>
      <c r="BO21" s="193" t="s">
        <v>124</v>
      </c>
      <c r="BP21" s="194"/>
      <c r="BQ21" s="271" t="s">
        <v>897</v>
      </c>
      <c r="BR21" s="271" t="s">
        <v>900</v>
      </c>
      <c r="BS21" s="271" t="s">
        <v>907</v>
      </c>
      <c r="BT21" s="275" t="s">
        <v>911</v>
      </c>
    </row>
    <row r="22" spans="1:72" s="195" customFormat="1" ht="43.2">
      <c r="A22" s="187">
        <v>17</v>
      </c>
      <c r="B22" s="188" t="s">
        <v>191</v>
      </c>
      <c r="C22" s="189" t="s">
        <v>188</v>
      </c>
      <c r="D22" s="283" t="s">
        <v>116</v>
      </c>
      <c r="E22" s="284"/>
      <c r="F22" s="266">
        <v>3113689.8</v>
      </c>
      <c r="G22" s="236" t="s">
        <v>742</v>
      </c>
      <c r="H22" s="191">
        <v>921.21</v>
      </c>
      <c r="I22" s="192">
        <v>1033.32</v>
      </c>
      <c r="J22" s="193">
        <v>1976</v>
      </c>
      <c r="K22" s="237" t="s">
        <v>117</v>
      </c>
      <c r="L22" s="194" t="s">
        <v>134</v>
      </c>
      <c r="M22" s="238"/>
      <c r="N22" s="237" t="s">
        <v>119</v>
      </c>
      <c r="O22" s="237" t="s">
        <v>119</v>
      </c>
      <c r="P22" s="194" t="s">
        <v>120</v>
      </c>
      <c r="Q22" s="194" t="s">
        <v>189</v>
      </c>
      <c r="R22" s="194" t="s">
        <v>145</v>
      </c>
      <c r="S22" s="194" t="s">
        <v>122</v>
      </c>
      <c r="T22" s="237" t="s">
        <v>119</v>
      </c>
      <c r="U22" s="194" t="s">
        <v>190</v>
      </c>
      <c r="V22" s="189"/>
      <c r="W22" s="237" t="s">
        <v>119</v>
      </c>
      <c r="X22" s="237" t="s">
        <v>124</v>
      </c>
      <c r="Y22" s="193" t="s">
        <v>119</v>
      </c>
      <c r="Z22" s="193" t="s">
        <v>124</v>
      </c>
      <c r="AA22" s="193" t="s">
        <v>124</v>
      </c>
      <c r="AB22" s="237" t="s">
        <v>124</v>
      </c>
      <c r="AC22" s="237"/>
      <c r="AD22" s="238"/>
      <c r="AE22" s="238"/>
      <c r="AF22" s="237" t="s">
        <v>119</v>
      </c>
      <c r="AG22" s="238"/>
      <c r="AH22" s="237" t="s">
        <v>119</v>
      </c>
      <c r="AI22" s="238" t="s">
        <v>125</v>
      </c>
      <c r="AJ22" s="238" t="s">
        <v>125</v>
      </c>
      <c r="AK22" s="238" t="s">
        <v>125</v>
      </c>
      <c r="AL22" s="238" t="s">
        <v>125</v>
      </c>
      <c r="AM22" s="193" t="s">
        <v>124</v>
      </c>
      <c r="AN22" s="193" t="s">
        <v>124</v>
      </c>
      <c r="AO22" s="193" t="s">
        <v>124</v>
      </c>
      <c r="AP22" s="193" t="s">
        <v>124</v>
      </c>
      <c r="AQ22" s="193" t="s">
        <v>119</v>
      </c>
      <c r="AR22" s="194" t="s">
        <v>119</v>
      </c>
      <c r="AS22" s="194" t="s">
        <v>119</v>
      </c>
      <c r="AT22" s="194" t="s">
        <v>119</v>
      </c>
      <c r="AU22" s="193" t="s">
        <v>119</v>
      </c>
      <c r="AV22" s="193" t="s">
        <v>124</v>
      </c>
      <c r="AW22" s="240" t="s">
        <v>754</v>
      </c>
      <c r="AX22" s="193" t="s">
        <v>119</v>
      </c>
      <c r="AY22" s="193" t="s">
        <v>124</v>
      </c>
      <c r="AZ22" s="239" t="s">
        <v>192</v>
      </c>
      <c r="BA22" s="193" t="s">
        <v>124</v>
      </c>
      <c r="BB22" s="193" t="s">
        <v>124</v>
      </c>
      <c r="BC22" s="240">
        <v>2</v>
      </c>
      <c r="BD22" s="241" t="s">
        <v>128</v>
      </c>
      <c r="BE22" s="240" t="s">
        <v>128</v>
      </c>
      <c r="BF22" s="240" t="s">
        <v>128</v>
      </c>
      <c r="BG22" s="240" t="s">
        <v>128</v>
      </c>
      <c r="BH22" s="194" t="s">
        <v>129</v>
      </c>
      <c r="BI22" s="194" t="s">
        <v>129</v>
      </c>
      <c r="BJ22" s="194" t="s">
        <v>129</v>
      </c>
      <c r="BK22" s="240" t="s">
        <v>128</v>
      </c>
      <c r="BL22" s="193" t="s">
        <v>124</v>
      </c>
      <c r="BM22" s="193" t="s">
        <v>119</v>
      </c>
      <c r="BN22" s="193" t="s">
        <v>124</v>
      </c>
      <c r="BO22" s="193" t="s">
        <v>124</v>
      </c>
      <c r="BP22" s="194"/>
      <c r="BQ22" s="271" t="s">
        <v>897</v>
      </c>
      <c r="BR22" s="271" t="s">
        <v>900</v>
      </c>
      <c r="BS22" s="271" t="s">
        <v>907</v>
      </c>
      <c r="BT22" s="275" t="s">
        <v>911</v>
      </c>
    </row>
    <row r="23" spans="1:72" s="195" customFormat="1">
      <c r="A23" s="198"/>
      <c r="B23" s="199" t="s">
        <v>217</v>
      </c>
      <c r="C23" s="199" t="s">
        <v>128</v>
      </c>
      <c r="D23" s="199" t="s">
        <v>128</v>
      </c>
      <c r="E23" s="200" t="s">
        <v>128</v>
      </c>
      <c r="F23" s="201">
        <f>SUM(F6:F22)</f>
        <v>174322866.69999999</v>
      </c>
      <c r="G23" s="202"/>
      <c r="H23" s="203" t="s">
        <v>128</v>
      </c>
      <c r="I23" s="203" t="s">
        <v>128</v>
      </c>
      <c r="J23" s="202" t="s">
        <v>128</v>
      </c>
      <c r="K23" s="204"/>
      <c r="L23" s="156" t="s">
        <v>128</v>
      </c>
      <c r="M23" s="156" t="s">
        <v>128</v>
      </c>
      <c r="N23" s="202"/>
      <c r="O23" s="202"/>
      <c r="P23" s="156" t="s">
        <v>128</v>
      </c>
      <c r="Q23" s="156" t="s">
        <v>128</v>
      </c>
      <c r="R23" s="156" t="s">
        <v>128</v>
      </c>
      <c r="S23" s="156" t="s">
        <v>128</v>
      </c>
      <c r="T23" s="202"/>
      <c r="U23" s="156" t="s">
        <v>128</v>
      </c>
      <c r="V23" s="156" t="s">
        <v>128</v>
      </c>
      <c r="W23" s="202"/>
      <c r="X23" s="202"/>
      <c r="Y23" s="202"/>
      <c r="Z23" s="202"/>
      <c r="AA23" s="202"/>
      <c r="AB23" s="202"/>
      <c r="AC23" s="202"/>
      <c r="AD23" s="156" t="s">
        <v>128</v>
      </c>
      <c r="AE23" s="156" t="s">
        <v>128</v>
      </c>
      <c r="AF23" s="202"/>
      <c r="AG23" s="156" t="s">
        <v>128</v>
      </c>
      <c r="AH23" s="202"/>
      <c r="AI23" s="156" t="s">
        <v>128</v>
      </c>
      <c r="AJ23" s="156" t="s">
        <v>128</v>
      </c>
      <c r="AK23" s="156" t="s">
        <v>128</v>
      </c>
      <c r="AL23" s="201" t="s">
        <v>128</v>
      </c>
      <c r="AM23" s="204"/>
      <c r="AN23" s="204"/>
      <c r="AO23" s="204"/>
      <c r="AP23" s="204"/>
      <c r="AQ23" s="204"/>
      <c r="AR23" s="199" t="s">
        <v>128</v>
      </c>
      <c r="AS23" s="199" t="s">
        <v>128</v>
      </c>
      <c r="AT23" s="199" t="s">
        <v>128</v>
      </c>
      <c r="AU23" s="204"/>
      <c r="AV23" s="204"/>
      <c r="AW23" s="204"/>
      <c r="AX23" s="204"/>
      <c r="AY23" s="204"/>
      <c r="AZ23" s="199" t="s">
        <v>128</v>
      </c>
      <c r="BA23" s="204"/>
      <c r="BB23" s="204"/>
      <c r="BC23" s="199" t="s">
        <v>128</v>
      </c>
      <c r="BD23" s="199" t="s">
        <v>128</v>
      </c>
      <c r="BE23" s="199" t="s">
        <v>128</v>
      </c>
      <c r="BF23" s="199" t="s">
        <v>128</v>
      </c>
      <c r="BG23" s="199" t="s">
        <v>128</v>
      </c>
      <c r="BH23" s="204"/>
      <c r="BI23" s="204"/>
      <c r="BJ23" s="204"/>
      <c r="BK23" s="202" t="s">
        <v>128</v>
      </c>
      <c r="BL23" s="204"/>
      <c r="BM23" s="202" t="s">
        <v>128</v>
      </c>
      <c r="BN23" s="204"/>
      <c r="BO23" s="204"/>
      <c r="BP23" s="199" t="s">
        <v>128</v>
      </c>
      <c r="BQ23" s="272"/>
      <c r="BR23" s="273"/>
      <c r="BS23" s="273"/>
      <c r="BT23" s="275"/>
    </row>
    <row r="24" spans="1:72">
      <c r="A24" s="290" t="s">
        <v>705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2"/>
      <c r="P24" s="290" t="s">
        <v>705</v>
      </c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2"/>
      <c r="AC24" s="290" t="s">
        <v>705</v>
      </c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2"/>
      <c r="AP24" s="290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2"/>
      <c r="BC24" s="290" t="s">
        <v>705</v>
      </c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2"/>
      <c r="BQ24" s="274"/>
      <c r="BR24" s="274"/>
      <c r="BS24" s="274"/>
      <c r="BT24" s="275"/>
    </row>
    <row r="25" spans="1:72" ht="43.2">
      <c r="A25" s="187">
        <v>1</v>
      </c>
      <c r="B25" s="205" t="s">
        <v>706</v>
      </c>
      <c r="C25" s="189" t="s">
        <v>708</v>
      </c>
      <c r="D25" s="283" t="s">
        <v>710</v>
      </c>
      <c r="E25" s="284"/>
      <c r="F25" s="190"/>
      <c r="G25" s="237"/>
      <c r="H25" s="192">
        <v>3418.6</v>
      </c>
      <c r="I25" s="192">
        <v>1234</v>
      </c>
      <c r="J25" s="193">
        <v>1971</v>
      </c>
      <c r="K25" s="237" t="s">
        <v>117</v>
      </c>
      <c r="L25" s="194"/>
      <c r="M25" s="238" t="s">
        <v>134</v>
      </c>
      <c r="N25" s="237" t="s">
        <v>119</v>
      </c>
      <c r="O25" s="237" t="s">
        <v>124</v>
      </c>
      <c r="P25" s="194" t="s">
        <v>120</v>
      </c>
      <c r="Q25" s="194" t="s">
        <v>145</v>
      </c>
      <c r="R25" s="194" t="s">
        <v>145</v>
      </c>
      <c r="S25" s="194" t="s">
        <v>122</v>
      </c>
      <c r="T25" s="237" t="s">
        <v>119</v>
      </c>
      <c r="U25" s="194" t="s">
        <v>123</v>
      </c>
      <c r="V25" s="194"/>
      <c r="W25" s="237" t="s">
        <v>124</v>
      </c>
      <c r="X25" s="237" t="s">
        <v>124</v>
      </c>
      <c r="Y25" s="193" t="s">
        <v>119</v>
      </c>
      <c r="Z25" s="193" t="s">
        <v>124</v>
      </c>
      <c r="AA25" s="193" t="s">
        <v>124</v>
      </c>
      <c r="AB25" s="237" t="s">
        <v>124</v>
      </c>
      <c r="AC25" s="237"/>
      <c r="AD25" s="238" t="s">
        <v>125</v>
      </c>
      <c r="AE25" s="238" t="s">
        <v>125</v>
      </c>
      <c r="AF25" s="237" t="s">
        <v>119</v>
      </c>
      <c r="AG25" s="238"/>
      <c r="AH25" s="237" t="s">
        <v>119</v>
      </c>
      <c r="AI25" s="238" t="s">
        <v>125</v>
      </c>
      <c r="AJ25" s="238" t="s">
        <v>125</v>
      </c>
      <c r="AK25" s="238" t="s">
        <v>125</v>
      </c>
      <c r="AL25" s="238" t="s">
        <v>125</v>
      </c>
      <c r="AM25" s="193" t="s">
        <v>124</v>
      </c>
      <c r="AN25" s="193" t="s">
        <v>124</v>
      </c>
      <c r="AO25" s="193" t="s">
        <v>124</v>
      </c>
      <c r="AP25" s="193" t="s">
        <v>124</v>
      </c>
      <c r="AQ25" s="193" t="s">
        <v>124</v>
      </c>
      <c r="AR25" s="194" t="s">
        <v>119</v>
      </c>
      <c r="AS25" s="194" t="s">
        <v>126</v>
      </c>
      <c r="AT25" s="194" t="s">
        <v>119</v>
      </c>
      <c r="AU25" s="193" t="s">
        <v>119</v>
      </c>
      <c r="AV25" s="193" t="s">
        <v>124</v>
      </c>
      <c r="AW25" s="193" t="s">
        <v>713</v>
      </c>
      <c r="AX25" s="193" t="s">
        <v>124</v>
      </c>
      <c r="AY25" s="193" t="s">
        <v>124</v>
      </c>
      <c r="AZ25" s="239" t="s">
        <v>127</v>
      </c>
      <c r="BA25" s="193" t="s">
        <v>124</v>
      </c>
      <c r="BB25" s="193" t="s">
        <v>124</v>
      </c>
      <c r="BC25" s="240">
        <v>4</v>
      </c>
      <c r="BD25" s="241" t="s">
        <v>218</v>
      </c>
      <c r="BE25" s="240">
        <v>5</v>
      </c>
      <c r="BF25" s="240" t="s">
        <v>218</v>
      </c>
      <c r="BG25" s="240" t="s">
        <v>218</v>
      </c>
      <c r="BH25" s="194" t="s">
        <v>714</v>
      </c>
      <c r="BI25" s="194" t="s">
        <v>119</v>
      </c>
      <c r="BJ25" s="194" t="s">
        <v>119</v>
      </c>
      <c r="BK25" s="240" t="s">
        <v>218</v>
      </c>
      <c r="BL25" s="193" t="s">
        <v>124</v>
      </c>
      <c r="BM25" s="193" t="s">
        <v>124</v>
      </c>
      <c r="BN25" s="193" t="s">
        <v>124</v>
      </c>
      <c r="BO25" s="193" t="s">
        <v>124</v>
      </c>
      <c r="BP25" s="194"/>
      <c r="BQ25" s="271" t="s">
        <v>897</v>
      </c>
      <c r="BR25" s="271" t="s">
        <v>900</v>
      </c>
      <c r="BS25" s="271" t="s">
        <v>907</v>
      </c>
      <c r="BT25" s="275" t="s">
        <v>911</v>
      </c>
    </row>
    <row r="26" spans="1:72" ht="43.2">
      <c r="A26" s="187">
        <v>2</v>
      </c>
      <c r="B26" s="205" t="s">
        <v>707</v>
      </c>
      <c r="C26" s="189" t="s">
        <v>709</v>
      </c>
      <c r="D26" s="283" t="s">
        <v>710</v>
      </c>
      <c r="E26" s="284"/>
      <c r="F26" s="190"/>
      <c r="G26" s="237"/>
      <c r="H26" s="192">
        <v>1422.2</v>
      </c>
      <c r="I26" s="192">
        <v>333.5</v>
      </c>
      <c r="J26" s="193">
        <v>1973</v>
      </c>
      <c r="K26" s="237" t="s">
        <v>117</v>
      </c>
      <c r="L26" s="194"/>
      <c r="M26" s="238"/>
      <c r="N26" s="237" t="s">
        <v>119</v>
      </c>
      <c r="O26" s="237" t="s">
        <v>119</v>
      </c>
      <c r="P26" s="194" t="s">
        <v>120</v>
      </c>
      <c r="Q26" s="194" t="s">
        <v>145</v>
      </c>
      <c r="R26" s="194" t="s">
        <v>145</v>
      </c>
      <c r="S26" s="194" t="s">
        <v>122</v>
      </c>
      <c r="T26" s="237" t="s">
        <v>119</v>
      </c>
      <c r="U26" s="194" t="s">
        <v>190</v>
      </c>
      <c r="V26" s="194"/>
      <c r="W26" s="237" t="s">
        <v>124</v>
      </c>
      <c r="X26" s="237" t="s">
        <v>124</v>
      </c>
      <c r="Y26" s="193" t="s">
        <v>119</v>
      </c>
      <c r="Z26" s="193" t="s">
        <v>124</v>
      </c>
      <c r="AA26" s="193" t="s">
        <v>124</v>
      </c>
      <c r="AB26" s="237" t="s">
        <v>124</v>
      </c>
      <c r="AC26" s="237"/>
      <c r="AD26" s="238" t="s">
        <v>125</v>
      </c>
      <c r="AE26" s="238" t="s">
        <v>125</v>
      </c>
      <c r="AF26" s="237" t="s">
        <v>119</v>
      </c>
      <c r="AG26" s="238"/>
      <c r="AH26" s="237" t="s">
        <v>119</v>
      </c>
      <c r="AI26" s="238" t="s">
        <v>125</v>
      </c>
      <c r="AJ26" s="238" t="s">
        <v>125</v>
      </c>
      <c r="AK26" s="238" t="s">
        <v>125</v>
      </c>
      <c r="AL26" s="238" t="s">
        <v>125</v>
      </c>
      <c r="AM26" s="193" t="s">
        <v>124</v>
      </c>
      <c r="AN26" s="193" t="s">
        <v>124</v>
      </c>
      <c r="AO26" s="193" t="s">
        <v>124</v>
      </c>
      <c r="AP26" s="193" t="s">
        <v>124</v>
      </c>
      <c r="AQ26" s="193" t="s">
        <v>124</v>
      </c>
      <c r="AR26" s="194" t="s">
        <v>119</v>
      </c>
      <c r="AS26" s="194" t="s">
        <v>126</v>
      </c>
      <c r="AT26" s="194" t="s">
        <v>119</v>
      </c>
      <c r="AU26" s="193" t="s">
        <v>119</v>
      </c>
      <c r="AV26" s="193" t="s">
        <v>124</v>
      </c>
      <c r="AW26" s="193" t="s">
        <v>713</v>
      </c>
      <c r="AX26" s="193" t="s">
        <v>119</v>
      </c>
      <c r="AY26" s="193" t="s">
        <v>124</v>
      </c>
      <c r="AZ26" s="239" t="s">
        <v>127</v>
      </c>
      <c r="BA26" s="193" t="s">
        <v>124</v>
      </c>
      <c r="BB26" s="193" t="s">
        <v>124</v>
      </c>
      <c r="BC26" s="240">
        <v>13</v>
      </c>
      <c r="BD26" s="241" t="s">
        <v>218</v>
      </c>
      <c r="BE26" s="240">
        <v>6</v>
      </c>
      <c r="BF26" s="240" t="s">
        <v>218</v>
      </c>
      <c r="BG26" s="240" t="s">
        <v>218</v>
      </c>
      <c r="BH26" s="194" t="s">
        <v>714</v>
      </c>
      <c r="BI26" s="194" t="s">
        <v>119</v>
      </c>
      <c r="BJ26" s="194" t="s">
        <v>119</v>
      </c>
      <c r="BK26" s="240" t="s">
        <v>218</v>
      </c>
      <c r="BL26" s="193" t="s">
        <v>124</v>
      </c>
      <c r="BM26" s="193" t="s">
        <v>124</v>
      </c>
      <c r="BN26" s="193" t="s">
        <v>124</v>
      </c>
      <c r="BO26" s="193" t="s">
        <v>124</v>
      </c>
      <c r="BP26" s="194"/>
      <c r="BQ26" s="271" t="s">
        <v>897</v>
      </c>
      <c r="BR26" s="271" t="s">
        <v>900</v>
      </c>
      <c r="BS26" s="271" t="s">
        <v>907</v>
      </c>
      <c r="BT26" s="275" t="s">
        <v>911</v>
      </c>
    </row>
    <row r="27" spans="1:72" ht="15.75" customHeight="1">
      <c r="A27" s="310" t="s">
        <v>733</v>
      </c>
      <c r="B27" s="311"/>
      <c r="C27" s="311"/>
      <c r="D27" s="311"/>
      <c r="E27" s="311"/>
      <c r="F27" s="311"/>
      <c r="G27" s="311"/>
      <c r="BR27" s="195"/>
    </row>
    <row r="28" spans="1:72">
      <c r="A28" s="114" t="s">
        <v>0</v>
      </c>
      <c r="B28" s="154" t="s">
        <v>63</v>
      </c>
      <c r="C28" s="114" t="s">
        <v>76</v>
      </c>
      <c r="D28" s="306" t="s">
        <v>23</v>
      </c>
      <c r="E28" s="307"/>
      <c r="F28" s="114" t="s">
        <v>1</v>
      </c>
      <c r="G28" s="206" t="s">
        <v>80</v>
      </c>
      <c r="BR28" s="195"/>
    </row>
    <row r="29" spans="1:72">
      <c r="A29" s="207" t="s">
        <v>193</v>
      </c>
      <c r="B29" s="208" t="s">
        <v>196</v>
      </c>
      <c r="C29" s="209">
        <v>1969</v>
      </c>
      <c r="D29" s="210">
        <v>13987.91</v>
      </c>
      <c r="E29" s="243" t="s">
        <v>194</v>
      </c>
      <c r="F29" s="211" t="s">
        <v>177</v>
      </c>
      <c r="G29" s="212" t="s">
        <v>197</v>
      </c>
      <c r="BR29" s="195"/>
    </row>
    <row r="30" spans="1:72">
      <c r="A30" s="207" t="s">
        <v>195</v>
      </c>
      <c r="B30" s="208" t="s">
        <v>199</v>
      </c>
      <c r="C30" s="209">
        <v>1973</v>
      </c>
      <c r="D30" s="210">
        <v>21915.11</v>
      </c>
      <c r="E30" s="243" t="s">
        <v>194</v>
      </c>
      <c r="F30" s="211" t="s">
        <v>200</v>
      </c>
      <c r="G30" s="212" t="s">
        <v>159</v>
      </c>
      <c r="BR30" s="195"/>
    </row>
    <row r="31" spans="1:72">
      <c r="A31" s="207" t="s">
        <v>198</v>
      </c>
      <c r="B31" s="208" t="s">
        <v>202</v>
      </c>
      <c r="C31" s="209">
        <v>1970</v>
      </c>
      <c r="D31" s="210">
        <v>150707.79999999999</v>
      </c>
      <c r="E31" s="243" t="s">
        <v>194</v>
      </c>
      <c r="F31" s="211" t="s">
        <v>203</v>
      </c>
      <c r="G31" s="212" t="s">
        <v>204</v>
      </c>
      <c r="BR31" s="195"/>
    </row>
    <row r="32" spans="1:72">
      <c r="A32" s="207" t="s">
        <v>201</v>
      </c>
      <c r="B32" s="208" t="s">
        <v>206</v>
      </c>
      <c r="C32" s="209">
        <v>1974</v>
      </c>
      <c r="D32" s="210">
        <v>610790.34</v>
      </c>
      <c r="E32" s="243" t="s">
        <v>194</v>
      </c>
      <c r="F32" s="211" t="s">
        <v>207</v>
      </c>
      <c r="G32" s="212" t="s">
        <v>204</v>
      </c>
      <c r="BR32" s="195"/>
    </row>
    <row r="33" spans="1:70">
      <c r="A33" s="207" t="s">
        <v>205</v>
      </c>
      <c r="B33" s="208" t="s">
        <v>209</v>
      </c>
      <c r="C33" s="209">
        <v>1973</v>
      </c>
      <c r="D33" s="210">
        <v>13291.13</v>
      </c>
      <c r="E33" s="243" t="s">
        <v>194</v>
      </c>
      <c r="F33" s="211" t="s">
        <v>188</v>
      </c>
      <c r="G33" s="212" t="s">
        <v>210</v>
      </c>
      <c r="BR33" s="195"/>
    </row>
    <row r="34" spans="1:70">
      <c r="A34" s="207" t="s">
        <v>208</v>
      </c>
      <c r="B34" s="208" t="s">
        <v>212</v>
      </c>
      <c r="C34" s="209">
        <v>2013</v>
      </c>
      <c r="D34" s="210">
        <v>50837.42</v>
      </c>
      <c r="E34" s="243" t="s">
        <v>194</v>
      </c>
      <c r="F34" s="211" t="s">
        <v>132</v>
      </c>
      <c r="G34" s="212" t="s">
        <v>213</v>
      </c>
      <c r="BR34" s="195"/>
    </row>
    <row r="35" spans="1:70" ht="75" customHeight="1">
      <c r="A35" s="207" t="s">
        <v>211</v>
      </c>
      <c r="B35" s="208" t="s">
        <v>215</v>
      </c>
      <c r="C35" s="209">
        <v>1964</v>
      </c>
      <c r="D35" s="210">
        <v>99580.82</v>
      </c>
      <c r="E35" s="243" t="s">
        <v>194</v>
      </c>
      <c r="F35" s="211" t="s">
        <v>740</v>
      </c>
      <c r="G35" s="213" t="s">
        <v>756</v>
      </c>
      <c r="BR35" s="195"/>
    </row>
    <row r="36" spans="1:70" ht="57.6">
      <c r="A36" s="207" t="s">
        <v>214</v>
      </c>
      <c r="B36" s="208" t="s">
        <v>216</v>
      </c>
      <c r="C36" s="209">
        <v>1970</v>
      </c>
      <c r="D36" s="210">
        <v>30525.93</v>
      </c>
      <c r="E36" s="243" t="s">
        <v>194</v>
      </c>
      <c r="F36" s="211" t="s">
        <v>741</v>
      </c>
      <c r="G36" s="214"/>
      <c r="BR36" s="195"/>
    </row>
    <row r="37" spans="1:70" ht="18.75" customHeight="1">
      <c r="A37" s="308" t="s">
        <v>217</v>
      </c>
      <c r="B37" s="309"/>
      <c r="C37" s="215" t="s">
        <v>128</v>
      </c>
      <c r="D37" s="216">
        <f>SUM(D29:D36)</f>
        <v>991636.46000000008</v>
      </c>
      <c r="E37" s="217" t="s">
        <v>128</v>
      </c>
      <c r="F37" s="217" t="s">
        <v>128</v>
      </c>
      <c r="G37" s="218" t="s">
        <v>128</v>
      </c>
    </row>
    <row r="38" spans="1:70">
      <c r="A38" s="219"/>
      <c r="B38" s="220"/>
      <c r="C38" s="220"/>
      <c r="D38" s="220"/>
      <c r="E38" s="220"/>
      <c r="F38" s="220"/>
      <c r="G38" s="220"/>
    </row>
    <row r="39" spans="1:70">
      <c r="A39" s="221" t="s">
        <v>193</v>
      </c>
      <c r="B39" s="155" t="s">
        <v>853</v>
      </c>
      <c r="C39" s="222"/>
      <c r="D39" s="223">
        <v>7611179</v>
      </c>
      <c r="E39" s="224" t="s">
        <v>194</v>
      </c>
      <c r="F39" s="225"/>
    </row>
    <row r="40" spans="1:70" ht="100.8" customHeight="1">
      <c r="A40" s="221" t="s">
        <v>195</v>
      </c>
      <c r="B40" s="155" t="s">
        <v>854</v>
      </c>
      <c r="C40" s="222"/>
      <c r="D40" s="223">
        <v>276216.18</v>
      </c>
      <c r="E40" s="224" t="s">
        <v>194</v>
      </c>
      <c r="F40" s="226"/>
    </row>
    <row r="41" spans="1:70">
      <c r="A41" s="198"/>
      <c r="B41" s="156" t="s">
        <v>855</v>
      </c>
      <c r="C41" s="199"/>
      <c r="D41" s="227">
        <f>SUM(D39:D40)</f>
        <v>7887395.1799999997</v>
      </c>
      <c r="E41" s="228" t="s">
        <v>194</v>
      </c>
      <c r="F41" s="157"/>
    </row>
    <row r="42" spans="1:70" ht="30" customHeight="1" thickBot="1">
      <c r="B42" s="229" t="s">
        <v>735</v>
      </c>
      <c r="C42" s="230" t="s">
        <v>736</v>
      </c>
      <c r="D42" s="158"/>
      <c r="E42" s="157"/>
      <c r="F42" s="157"/>
    </row>
    <row r="43" spans="1:70" ht="15" thickTop="1">
      <c r="B43" s="159" t="s">
        <v>737</v>
      </c>
      <c r="C43" s="231">
        <f>SUM(F2:F22)</f>
        <v>174322866.69999999</v>
      </c>
      <c r="D43" s="268"/>
      <c r="E43" s="157"/>
      <c r="F43" s="157"/>
    </row>
    <row r="44" spans="1:70">
      <c r="B44" s="160" t="s">
        <v>738</v>
      </c>
      <c r="C44" s="232">
        <f>SUM(D29:D36)</f>
        <v>991636.46000000008</v>
      </c>
      <c r="D44" s="158"/>
      <c r="E44" s="157"/>
      <c r="F44" s="157"/>
    </row>
    <row r="45" spans="1:70" ht="15" thickBot="1">
      <c r="B45" s="161" t="s">
        <v>739</v>
      </c>
      <c r="C45" s="233">
        <f>D41</f>
        <v>7887395.1799999997</v>
      </c>
      <c r="D45" s="158"/>
      <c r="E45" s="157"/>
      <c r="F45" s="157"/>
    </row>
    <row r="46" spans="1:70">
      <c r="B46" s="234" t="s">
        <v>217</v>
      </c>
      <c r="C46" s="235">
        <f>C43+C44+C45</f>
        <v>183201898.34</v>
      </c>
      <c r="D46" s="158"/>
      <c r="E46" s="162"/>
      <c r="F46" s="157"/>
    </row>
    <row r="47" spans="1:70" ht="51.75" customHeight="1">
      <c r="A47" s="157"/>
      <c r="B47" s="302" t="s">
        <v>886</v>
      </c>
      <c r="C47" s="302"/>
      <c r="D47" s="302"/>
      <c r="E47" s="157"/>
      <c r="F47" s="157"/>
    </row>
    <row r="48" spans="1:70" ht="41.25" customHeight="1">
      <c r="A48" s="157"/>
      <c r="B48" s="302" t="s">
        <v>887</v>
      </c>
      <c r="C48" s="302"/>
      <c r="D48" s="302"/>
      <c r="E48" s="157"/>
      <c r="F48" s="157"/>
    </row>
    <row r="49" spans="1:7" ht="44.25" customHeight="1">
      <c r="A49" s="157"/>
      <c r="B49" s="302" t="s">
        <v>888</v>
      </c>
      <c r="C49" s="302"/>
      <c r="D49" s="302"/>
      <c r="E49" s="157"/>
      <c r="F49" s="157"/>
    </row>
    <row r="50" spans="1:7">
      <c r="E50" s="82"/>
      <c r="F50" s="82"/>
      <c r="G50" s="278"/>
    </row>
    <row r="51" spans="1:7">
      <c r="E51" s="82"/>
      <c r="F51" s="82"/>
      <c r="G51" s="278"/>
    </row>
    <row r="52" spans="1:7">
      <c r="E52" s="82"/>
      <c r="F52" s="82"/>
      <c r="G52" s="278"/>
    </row>
    <row r="53" spans="1:7">
      <c r="D53" s="279"/>
      <c r="E53" s="82"/>
      <c r="F53" s="82"/>
      <c r="G53"/>
    </row>
    <row r="56" spans="1:7">
      <c r="E56" s="280"/>
    </row>
    <row r="58" spans="1:7">
      <c r="E58" s="280"/>
    </row>
    <row r="59" spans="1:7">
      <c r="E59" s="280"/>
    </row>
  </sheetData>
  <sheetProtection insertRows="0"/>
  <mergeCells count="56">
    <mergeCell ref="B47:D47"/>
    <mergeCell ref="B48:D48"/>
    <mergeCell ref="B49:D49"/>
    <mergeCell ref="A3:F3"/>
    <mergeCell ref="D28:E28"/>
    <mergeCell ref="A37:B37"/>
    <mergeCell ref="A24:O24"/>
    <mergeCell ref="A4:A5"/>
    <mergeCell ref="B4:B5"/>
    <mergeCell ref="C4:C5"/>
    <mergeCell ref="A27:G27"/>
    <mergeCell ref="D6:E6"/>
    <mergeCell ref="D4:E5"/>
    <mergeCell ref="L4:O4"/>
    <mergeCell ref="F4:F5"/>
    <mergeCell ref="G4:G5"/>
    <mergeCell ref="AP24:BB24"/>
    <mergeCell ref="BC24:BP24"/>
    <mergeCell ref="U4:U5"/>
    <mergeCell ref="X4:X5"/>
    <mergeCell ref="Y4:Y5"/>
    <mergeCell ref="Z4:Z5"/>
    <mergeCell ref="W4:W5"/>
    <mergeCell ref="BA4:BP4"/>
    <mergeCell ref="AA4:AA5"/>
    <mergeCell ref="AB4:AG4"/>
    <mergeCell ref="AM4:AZ4"/>
    <mergeCell ref="V4:V5"/>
    <mergeCell ref="AH4:AL4"/>
    <mergeCell ref="K4:K5"/>
    <mergeCell ref="H4:H5"/>
    <mergeCell ref="P4:S4"/>
    <mergeCell ref="P24:AB24"/>
    <mergeCell ref="AC24:AO24"/>
    <mergeCell ref="T4:T5"/>
    <mergeCell ref="D9:E9"/>
    <mergeCell ref="D10:E10"/>
    <mergeCell ref="D11:E11"/>
    <mergeCell ref="J4:J5"/>
    <mergeCell ref="I4:I5"/>
    <mergeCell ref="BQ4:BS4"/>
    <mergeCell ref="D22:E22"/>
    <mergeCell ref="D25:E25"/>
    <mergeCell ref="D26:E2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D7:E7"/>
    <mergeCell ref="D8:E8"/>
  </mergeCells>
  <phoneticPr fontId="50" type="noConversion"/>
  <dataValidations count="7">
    <dataValidation type="list" allowBlank="1" showInputMessage="1" showErrorMessage="1" sqref="N6:O23 BA6:BB23 BL6:BL23 AX6:AY23 AM6:AQ23 AU6:AV23 AH6:AH23 T6:T23 W6:AB23 AF6:AF23 BN6:BO23" xr:uid="{6BB94208-DA2D-44C8-9E17-9F18C8500659}">
      <formula1>"TAK, NIE"</formula1>
    </dataValidation>
    <dataValidation type="list" allowBlank="1" showInputMessage="1" showErrorMessage="1" sqref="AW6:AW23" xr:uid="{B8473219-51E5-4FFA-822B-A1D6E3E37141}">
      <formula1>"TAK - wewnętrzny, TAK - zewnętrzny, TAK - wewnętrzny i zewnętrzny, NIE"</formula1>
    </dataValidation>
    <dataValidation type="list" allowBlank="1" showInputMessage="1" showErrorMessage="1" sqref="BH6:BJ23" xr:uid="{1F07BD0E-EA9D-4EFF-9A55-D1B5F2D71901}">
      <formula1>"TAK - uruchamiana automatycznie, TAK - uruchamiana ręcznie, NIE"</formula1>
    </dataValidation>
    <dataValidation type="list" allowBlank="1" showInputMessage="1" showErrorMessage="1" sqref="K6:K23" xr:uid="{9237B0F3-4682-4B59-8A43-C8E990B63D44}">
      <formula1>"dobry, dostateczny, zły"</formula1>
    </dataValidation>
    <dataValidation type="list" allowBlank="1" showInputMessage="1" showErrorMessage="1" sqref="G6:G23 E29:E37" xr:uid="{3B6A025A-8FB6-4A0B-AC75-185910240A64}">
      <formula1>"księgowa brutto, odtworzeniowa nowa, rzeczywista, inna"</formula1>
    </dataValidation>
    <dataValidation type="list" allowBlank="1" showInputMessage="1" showErrorMessage="1" sqref="W6:AA23 AH6:AH23" xr:uid="{5602D007-B640-4646-B675-E7A3E0238E26}">
      <formula1>"TAK - A i B, TAK - tylko A, TAK - tylko B, NIE"</formula1>
    </dataValidation>
    <dataValidation type="list" allowBlank="1" showInputMessage="1" showErrorMessage="1" sqref="AC6:AC23" xr:uid="{4DE0C3CB-70B1-4394-A61C-9DA637BF8D0C}">
      <formula1>"tymczasowo, na stałe"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Width="0" pageOrder="overThenDown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1C049C4-5486-4A27-8AB1-38F9A985C7F5}">
          <x14:formula1>
            <xm:f>Arkusz1!$A$1:$A$3</xm:f>
          </x14:formula1>
          <xm:sqref>BQ6:BQ22 BQ25:BQ26</xm:sqref>
        </x14:dataValidation>
        <x14:dataValidation type="list" allowBlank="1" showInputMessage="1" showErrorMessage="1" xr:uid="{E6B7A8D0-AE57-481B-BFC2-8AFF20D5E5C7}">
          <x14:formula1>
            <xm:f>Arkusz1!$A$6:$A$8</xm:f>
          </x14:formula1>
          <xm:sqref>BR6:BR36</xm:sqref>
        </x14:dataValidation>
        <x14:dataValidation type="list" allowBlank="1" showInputMessage="1" showErrorMessage="1" xr:uid="{DB08A7FB-728D-4CC5-9B3B-332751B365FE}">
          <x14:formula1>
            <xm:f>Arkusz1!$A$10:$A$15</xm:f>
          </x14:formula1>
          <xm:sqref>BS6:BS26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B54E2-0B81-42E9-AC3D-DC2D461E1047}">
  <sheetPr>
    <tabColor rgb="FF00B050"/>
  </sheetPr>
  <dimension ref="A1:A15"/>
  <sheetViews>
    <sheetView workbookViewId="0">
      <selection sqref="A1:A3"/>
    </sheetView>
  </sheetViews>
  <sheetFormatPr defaultRowHeight="13.2"/>
  <sheetData>
    <row r="1" spans="1:1">
      <c r="A1" s="72" t="s">
        <v>897</v>
      </c>
    </row>
    <row r="2" spans="1:1">
      <c r="A2" s="72" t="s">
        <v>898</v>
      </c>
    </row>
    <row r="3" spans="1:1" ht="13.2" customHeight="1">
      <c r="A3" s="72" t="s">
        <v>896</v>
      </c>
    </row>
    <row r="6" spans="1:1">
      <c r="A6" s="72" t="s">
        <v>900</v>
      </c>
    </row>
    <row r="7" spans="1:1">
      <c r="A7" s="72" t="s">
        <v>901</v>
      </c>
    </row>
    <row r="8" spans="1:1">
      <c r="A8" s="72" t="s">
        <v>902</v>
      </c>
    </row>
    <row r="10" spans="1:1">
      <c r="A10" s="72" t="s">
        <v>903</v>
      </c>
    </row>
    <row r="11" spans="1:1">
      <c r="A11" s="72" t="s">
        <v>908</v>
      </c>
    </row>
    <row r="12" spans="1:1">
      <c r="A12" s="72" t="s">
        <v>904</v>
      </c>
    </row>
    <row r="13" spans="1:1">
      <c r="A13" s="72" t="s">
        <v>905</v>
      </c>
    </row>
    <row r="14" spans="1:1">
      <c r="A14" s="72" t="s">
        <v>906</v>
      </c>
    </row>
    <row r="15" spans="1:1">
      <c r="A15" s="72" t="s">
        <v>907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3A0ED-D073-429A-908E-C51C21F6BF03}">
  <sheetPr>
    <tabColor rgb="FF00B050"/>
  </sheetPr>
  <dimension ref="A1:N416"/>
  <sheetViews>
    <sheetView view="pageBreakPreview" zoomScale="60" zoomScaleNormal="100" workbookViewId="0">
      <selection activeCell="I396" sqref="A1:I396"/>
    </sheetView>
  </sheetViews>
  <sheetFormatPr defaultRowHeight="13.2"/>
  <cols>
    <col min="1" max="1" width="3.21875" style="2" customWidth="1"/>
    <col min="2" max="2" width="35.33203125" style="2" bestFit="1" customWidth="1"/>
    <col min="3" max="3" width="18" style="79" customWidth="1"/>
    <col min="4" max="4" width="22.5546875" style="2" bestFit="1" customWidth="1"/>
    <col min="5" max="5" width="15" style="2" bestFit="1" customWidth="1"/>
    <col min="6" max="6" width="21.44140625" style="102" customWidth="1"/>
    <col min="7" max="7" width="27" style="30" customWidth="1"/>
    <col min="8" max="8" width="15" style="2" customWidth="1"/>
    <col min="9" max="9" width="21.33203125" style="30" customWidth="1"/>
    <col min="10" max="10" width="17.33203125" style="30" hidden="1" customWidth="1"/>
    <col min="11" max="11" width="12" style="30" hidden="1" customWidth="1"/>
    <col min="12" max="12" width="15.109375" style="78" hidden="1" customWidth="1"/>
    <col min="13" max="13" width="11.109375" hidden="1" customWidth="1"/>
    <col min="14" max="14" width="12.109375" bestFit="1" customWidth="1"/>
  </cols>
  <sheetData>
    <row r="1" spans="1:14" ht="43.2" customHeight="1">
      <c r="A1" s="317" t="s">
        <v>869</v>
      </c>
      <c r="B1" s="318"/>
      <c r="C1" s="318"/>
      <c r="D1" s="318"/>
      <c r="E1" s="318"/>
      <c r="F1" s="318"/>
      <c r="G1" s="318"/>
      <c r="H1" s="318"/>
      <c r="I1" s="318"/>
    </row>
    <row r="2" spans="1:14" ht="24.75" customHeight="1">
      <c r="A2" s="110"/>
      <c r="B2" s="110"/>
      <c r="C2" s="110"/>
      <c r="D2" s="110"/>
      <c r="E2" s="110"/>
      <c r="F2" s="110"/>
      <c r="G2" s="110"/>
      <c r="H2" s="110"/>
      <c r="I2" s="110"/>
    </row>
    <row r="3" spans="1:14" ht="24.75" customHeight="1">
      <c r="A3" s="103" t="s">
        <v>0</v>
      </c>
      <c r="B3" s="104" t="s">
        <v>735</v>
      </c>
      <c r="C3" s="103" t="s">
        <v>860</v>
      </c>
      <c r="D3" s="105" t="s">
        <v>861</v>
      </c>
      <c r="E3" s="103" t="s">
        <v>862</v>
      </c>
      <c r="F3" s="110"/>
      <c r="G3" s="110"/>
      <c r="H3" s="110"/>
      <c r="I3" s="110"/>
    </row>
    <row r="4" spans="1:14" ht="24.75" customHeight="1">
      <c r="A4" s="106">
        <v>1</v>
      </c>
      <c r="B4" s="107" t="s">
        <v>863</v>
      </c>
      <c r="C4" s="106" t="s">
        <v>864</v>
      </c>
      <c r="D4" s="108">
        <f>SUMIFS(F12:F388,G12:G388,"stacjonarny")</f>
        <v>1327057.7999999993</v>
      </c>
      <c r="E4" s="106" t="s">
        <v>865</v>
      </c>
      <c r="F4" s="110"/>
      <c r="G4" s="110"/>
      <c r="H4" s="110"/>
      <c r="I4" s="110"/>
    </row>
    <row r="5" spans="1:14" ht="24.75" customHeight="1">
      <c r="A5" s="106">
        <v>2</v>
      </c>
      <c r="B5" s="107" t="s">
        <v>866</v>
      </c>
      <c r="C5" s="106" t="s">
        <v>864</v>
      </c>
      <c r="D5" s="109">
        <f>SUMIFS(F12:F388,G12:G388,"przenośny")</f>
        <v>170933.75000000006</v>
      </c>
      <c r="E5" s="106" t="s">
        <v>865</v>
      </c>
      <c r="F5" s="110"/>
      <c r="G5" s="110"/>
      <c r="H5" s="110"/>
      <c r="I5" s="110"/>
    </row>
    <row r="6" spans="1:14" ht="24.75" customHeight="1">
      <c r="A6" s="106">
        <v>3</v>
      </c>
      <c r="B6" s="107" t="s">
        <v>868</v>
      </c>
      <c r="C6" s="106" t="s">
        <v>864</v>
      </c>
      <c r="D6" s="109">
        <f>SUMIFS(F12:F389,G12:G389,"medyczny stacjonarny")</f>
        <v>620790.64000000013</v>
      </c>
      <c r="E6" s="106"/>
      <c r="F6" s="110"/>
      <c r="G6" s="110"/>
      <c r="H6" s="110"/>
      <c r="I6" s="110"/>
    </row>
    <row r="7" spans="1:14" ht="24.75" customHeight="1">
      <c r="A7" s="106">
        <v>4</v>
      </c>
      <c r="B7" s="107" t="s">
        <v>867</v>
      </c>
      <c r="C7" s="106" t="s">
        <v>864</v>
      </c>
      <c r="D7" s="109">
        <v>652098.74</v>
      </c>
      <c r="E7" s="106" t="s">
        <v>865</v>
      </c>
      <c r="F7" s="110"/>
      <c r="G7" s="110"/>
      <c r="H7" s="110"/>
      <c r="I7" s="110"/>
    </row>
    <row r="8" spans="1:14" ht="24.75" customHeight="1">
      <c r="A8" s="110"/>
      <c r="B8" s="110"/>
      <c r="C8" s="110"/>
      <c r="D8" s="153">
        <f>SUM(D4:D7)</f>
        <v>2770880.9299999997</v>
      </c>
      <c r="E8" s="110"/>
      <c r="F8" s="110"/>
      <c r="G8" s="269"/>
      <c r="H8" s="110"/>
      <c r="I8" s="110"/>
    </row>
    <row r="9" spans="1:14" ht="24.75" customHeight="1">
      <c r="A9" s="110"/>
      <c r="B9" s="110"/>
      <c r="C9" s="110"/>
      <c r="D9" s="110"/>
      <c r="E9" s="110"/>
      <c r="F9" s="110"/>
      <c r="G9" s="110"/>
      <c r="H9" s="110"/>
      <c r="I9" s="110"/>
    </row>
    <row r="10" spans="1:14" ht="24.75" customHeight="1">
      <c r="A10" s="110"/>
      <c r="B10" s="110"/>
      <c r="C10" s="110"/>
      <c r="D10" s="110"/>
      <c r="E10" s="110"/>
      <c r="F10" s="110"/>
      <c r="G10" s="110"/>
      <c r="H10" s="110"/>
      <c r="I10" s="110"/>
    </row>
    <row r="11" spans="1:14" ht="27" customHeight="1">
      <c r="A11" s="322" t="s">
        <v>870</v>
      </c>
      <c r="B11" s="323"/>
      <c r="C11" s="323"/>
      <c r="D11" s="323"/>
      <c r="E11" s="323"/>
      <c r="F11" s="323"/>
      <c r="G11" s="323"/>
      <c r="H11" s="323"/>
      <c r="I11" s="323"/>
    </row>
    <row r="12" spans="1:14" ht="82.8" customHeight="1">
      <c r="A12" s="111" t="s">
        <v>0</v>
      </c>
      <c r="B12" s="112" t="s">
        <v>2</v>
      </c>
      <c r="C12" s="111" t="s">
        <v>701</v>
      </c>
      <c r="D12" s="111" t="s">
        <v>46</v>
      </c>
      <c r="E12" s="111" t="s">
        <v>702</v>
      </c>
      <c r="F12" s="113" t="s">
        <v>18</v>
      </c>
      <c r="G12" s="111" t="s">
        <v>704</v>
      </c>
      <c r="H12" s="111" t="s">
        <v>703</v>
      </c>
      <c r="I12" s="111" t="s">
        <v>4</v>
      </c>
      <c r="J12" s="31"/>
      <c r="K12" s="31"/>
      <c r="L12" s="31"/>
    </row>
    <row r="13" spans="1:14" ht="24">
      <c r="A13" s="32"/>
      <c r="B13" s="127"/>
      <c r="C13" s="127"/>
      <c r="D13" s="128"/>
      <c r="E13" s="128"/>
      <c r="F13" s="129"/>
      <c r="G13" s="130"/>
      <c r="H13" s="131"/>
      <c r="I13" s="130" t="s">
        <v>258</v>
      </c>
      <c r="J13" s="33"/>
      <c r="K13" s="33"/>
      <c r="L13" s="33"/>
      <c r="N13" s="82"/>
    </row>
    <row r="14" spans="1:14" ht="24">
      <c r="A14" s="90">
        <v>1</v>
      </c>
      <c r="B14" s="132" t="s">
        <v>259</v>
      </c>
      <c r="C14" s="132" t="s">
        <v>260</v>
      </c>
      <c r="D14" s="133">
        <v>2021</v>
      </c>
      <c r="E14" s="133">
        <v>1</v>
      </c>
      <c r="F14" s="134">
        <v>3969.78</v>
      </c>
      <c r="G14" s="133" t="s">
        <v>261</v>
      </c>
      <c r="H14" s="135"/>
      <c r="I14" s="130" t="s">
        <v>258</v>
      </c>
      <c r="J14" s="34" t="s">
        <v>261</v>
      </c>
      <c r="K14" s="33"/>
      <c r="L14" s="33"/>
    </row>
    <row r="15" spans="1:14" ht="24">
      <c r="A15" s="90">
        <v>2</v>
      </c>
      <c r="B15" s="132" t="s">
        <v>262</v>
      </c>
      <c r="C15" s="132" t="s">
        <v>263</v>
      </c>
      <c r="D15" s="133">
        <v>2021</v>
      </c>
      <c r="E15" s="133">
        <v>1</v>
      </c>
      <c r="F15" s="134">
        <v>781.55</v>
      </c>
      <c r="G15" s="133" t="s">
        <v>261</v>
      </c>
      <c r="H15" s="135"/>
      <c r="I15" s="130" t="s">
        <v>258</v>
      </c>
      <c r="J15" s="34">
        <f>F14+F15+F16+F17+F18+F19+F21+F22+F23+F25</f>
        <v>43957.170000000006</v>
      </c>
      <c r="K15" s="33"/>
      <c r="L15" s="33"/>
      <c r="M15" s="82"/>
      <c r="N15" s="82"/>
    </row>
    <row r="16" spans="1:14" ht="24">
      <c r="A16" s="90">
        <v>3</v>
      </c>
      <c r="B16" s="132" t="s">
        <v>264</v>
      </c>
      <c r="C16" s="136" t="s">
        <v>265</v>
      </c>
      <c r="D16" s="133">
        <v>2021</v>
      </c>
      <c r="E16" s="133">
        <v>1</v>
      </c>
      <c r="F16" s="134">
        <v>2084.52</v>
      </c>
      <c r="G16" s="133" t="s">
        <v>261</v>
      </c>
      <c r="H16" s="135"/>
      <c r="I16" s="130" t="s">
        <v>258</v>
      </c>
      <c r="J16" s="35" t="s">
        <v>266</v>
      </c>
      <c r="K16" s="33"/>
      <c r="L16" s="33"/>
    </row>
    <row r="17" spans="1:13" ht="24">
      <c r="A17" s="90">
        <v>4</v>
      </c>
      <c r="B17" s="132" t="s">
        <v>267</v>
      </c>
      <c r="C17" s="137" t="s">
        <v>268</v>
      </c>
      <c r="D17" s="133">
        <v>2020</v>
      </c>
      <c r="E17" s="133">
        <v>1</v>
      </c>
      <c r="F17" s="134">
        <v>2844.09</v>
      </c>
      <c r="G17" s="133" t="s">
        <v>261</v>
      </c>
      <c r="H17" s="135"/>
      <c r="I17" s="130" t="s">
        <v>258</v>
      </c>
      <c r="J17" s="35">
        <f>F20+F24</f>
        <v>6495.59</v>
      </c>
      <c r="K17" s="33"/>
      <c r="L17" s="33"/>
      <c r="M17" s="82"/>
    </row>
    <row r="18" spans="1:13" ht="24">
      <c r="A18" s="90">
        <v>5</v>
      </c>
      <c r="B18" s="132" t="s">
        <v>269</v>
      </c>
      <c r="C18" s="132" t="s">
        <v>270</v>
      </c>
      <c r="D18" s="133">
        <v>2021</v>
      </c>
      <c r="E18" s="133">
        <v>2</v>
      </c>
      <c r="F18" s="134">
        <v>8184.42</v>
      </c>
      <c r="G18" s="133" t="s">
        <v>261</v>
      </c>
      <c r="H18" s="135"/>
      <c r="I18" s="130" t="s">
        <v>258</v>
      </c>
      <c r="J18" s="33"/>
      <c r="K18" s="33"/>
      <c r="L18" s="33"/>
    </row>
    <row r="19" spans="1:13" ht="24">
      <c r="A19" s="90">
        <v>6</v>
      </c>
      <c r="B19" s="132" t="s">
        <v>271</v>
      </c>
      <c r="C19" s="132" t="s">
        <v>272</v>
      </c>
      <c r="D19" s="133">
        <v>2019</v>
      </c>
      <c r="E19" s="133">
        <v>1</v>
      </c>
      <c r="F19" s="134">
        <v>263.22000000000003</v>
      </c>
      <c r="G19" s="133" t="s">
        <v>261</v>
      </c>
      <c r="H19" s="135"/>
      <c r="I19" s="130" t="s">
        <v>258</v>
      </c>
      <c r="J19" s="33"/>
      <c r="K19" s="33"/>
      <c r="L19" s="33"/>
    </row>
    <row r="20" spans="1:13" ht="24">
      <c r="A20" s="90">
        <v>7</v>
      </c>
      <c r="B20" s="132" t="s">
        <v>273</v>
      </c>
      <c r="C20" s="132" t="s">
        <v>274</v>
      </c>
      <c r="D20" s="133">
        <v>2021</v>
      </c>
      <c r="E20" s="133">
        <v>1</v>
      </c>
      <c r="F20" s="134">
        <v>5206.59</v>
      </c>
      <c r="G20" s="133" t="s">
        <v>266</v>
      </c>
      <c r="H20" s="135"/>
      <c r="I20" s="130" t="s">
        <v>258</v>
      </c>
      <c r="J20" s="36"/>
      <c r="K20" s="37"/>
      <c r="L20" s="33"/>
      <c r="M20" s="82"/>
    </row>
    <row r="21" spans="1:13" ht="24">
      <c r="A21" s="90">
        <v>8</v>
      </c>
      <c r="B21" s="132" t="s">
        <v>275</v>
      </c>
      <c r="C21" s="138" t="s">
        <v>276</v>
      </c>
      <c r="D21" s="133">
        <v>2021</v>
      </c>
      <c r="E21" s="133">
        <v>27</v>
      </c>
      <c r="F21" s="134">
        <v>22732.11</v>
      </c>
      <c r="G21" s="133" t="s">
        <v>261</v>
      </c>
      <c r="H21" s="135"/>
      <c r="I21" s="130" t="s">
        <v>258</v>
      </c>
      <c r="J21" s="36"/>
      <c r="K21" s="37"/>
      <c r="L21" s="33"/>
      <c r="M21" s="91"/>
    </row>
    <row r="22" spans="1:13" ht="24">
      <c r="A22" s="90">
        <v>9</v>
      </c>
      <c r="B22" s="132" t="s">
        <v>262</v>
      </c>
      <c r="C22" s="138" t="s">
        <v>277</v>
      </c>
      <c r="D22" s="133">
        <v>2021</v>
      </c>
      <c r="E22" s="133">
        <v>2</v>
      </c>
      <c r="F22" s="134">
        <v>1611.3</v>
      </c>
      <c r="G22" s="133" t="s">
        <v>261</v>
      </c>
      <c r="H22" s="135"/>
      <c r="I22" s="130" t="s">
        <v>258</v>
      </c>
      <c r="J22" s="36"/>
      <c r="K22" s="37"/>
      <c r="L22" s="33"/>
      <c r="M22" s="84">
        <v>105638.12</v>
      </c>
    </row>
    <row r="23" spans="1:13" ht="24">
      <c r="A23" s="90">
        <v>10</v>
      </c>
      <c r="B23" s="132" t="s">
        <v>278</v>
      </c>
      <c r="C23" s="138" t="s">
        <v>279</v>
      </c>
      <c r="D23" s="133">
        <v>2021</v>
      </c>
      <c r="E23" s="133">
        <v>1</v>
      </c>
      <c r="F23" s="134">
        <v>819.18</v>
      </c>
      <c r="G23" s="133" t="s">
        <v>261</v>
      </c>
      <c r="H23" s="135"/>
      <c r="I23" s="130" t="s">
        <v>258</v>
      </c>
      <c r="J23" s="36"/>
      <c r="K23" s="37"/>
      <c r="L23" s="33"/>
    </row>
    <row r="24" spans="1:13" ht="24">
      <c r="A24" s="90">
        <v>11</v>
      </c>
      <c r="B24" s="132" t="s">
        <v>280</v>
      </c>
      <c r="C24" s="138" t="s">
        <v>281</v>
      </c>
      <c r="D24" s="133">
        <v>2019</v>
      </c>
      <c r="E24" s="133">
        <v>1</v>
      </c>
      <c r="F24" s="134">
        <v>1289</v>
      </c>
      <c r="G24" s="133" t="s">
        <v>266</v>
      </c>
      <c r="H24" s="135"/>
      <c r="I24" s="130" t="s">
        <v>258</v>
      </c>
      <c r="J24" s="36"/>
      <c r="K24" s="37"/>
      <c r="L24" s="33"/>
    </row>
    <row r="25" spans="1:13" ht="24">
      <c r="A25" s="90">
        <v>12</v>
      </c>
      <c r="B25" s="132" t="s">
        <v>782</v>
      </c>
      <c r="C25" s="136" t="s">
        <v>831</v>
      </c>
      <c r="D25" s="133">
        <v>2023</v>
      </c>
      <c r="E25" s="133">
        <v>1</v>
      </c>
      <c r="F25" s="134">
        <v>667</v>
      </c>
      <c r="G25" s="133" t="s">
        <v>261</v>
      </c>
      <c r="H25" s="135"/>
      <c r="I25" s="130" t="s">
        <v>258</v>
      </c>
      <c r="J25" s="37"/>
      <c r="K25" s="37"/>
      <c r="L25" s="33"/>
    </row>
    <row r="26" spans="1:13" ht="24">
      <c r="A26" s="90">
        <v>15</v>
      </c>
      <c r="B26" s="132" t="s">
        <v>289</v>
      </c>
      <c r="C26" s="132" t="s">
        <v>830</v>
      </c>
      <c r="D26" s="133">
        <v>2021</v>
      </c>
      <c r="E26" s="133">
        <v>1</v>
      </c>
      <c r="F26" s="134">
        <v>1476</v>
      </c>
      <c r="G26" s="133" t="s">
        <v>859</v>
      </c>
      <c r="H26" s="135"/>
      <c r="I26" s="130" t="s">
        <v>258</v>
      </c>
      <c r="J26" s="33"/>
      <c r="K26" s="33"/>
      <c r="L26" s="33"/>
      <c r="M26" s="81"/>
    </row>
    <row r="27" spans="1:13" ht="24">
      <c r="A27" s="90">
        <v>16</v>
      </c>
      <c r="B27" s="132" t="s">
        <v>282</v>
      </c>
      <c r="C27" s="132" t="s">
        <v>283</v>
      </c>
      <c r="D27" s="133">
        <v>2021</v>
      </c>
      <c r="E27" s="133">
        <v>1</v>
      </c>
      <c r="F27" s="134">
        <v>4503.6000000000004</v>
      </c>
      <c r="G27" s="133" t="s">
        <v>859</v>
      </c>
      <c r="H27" s="135"/>
      <c r="I27" s="130" t="s">
        <v>258</v>
      </c>
      <c r="J27" s="33"/>
      <c r="K27" s="33"/>
      <c r="L27" s="33"/>
      <c r="M27" s="82"/>
    </row>
    <row r="28" spans="1:13" ht="24">
      <c r="A28" s="90">
        <v>17</v>
      </c>
      <c r="B28" s="132" t="s">
        <v>284</v>
      </c>
      <c r="C28" s="132" t="s">
        <v>285</v>
      </c>
      <c r="D28" s="133">
        <v>2021</v>
      </c>
      <c r="E28" s="133">
        <v>1</v>
      </c>
      <c r="F28" s="134">
        <v>4838.3999999999996</v>
      </c>
      <c r="G28" s="133" t="s">
        <v>859</v>
      </c>
      <c r="H28" s="135"/>
      <c r="I28" s="130" t="s">
        <v>258</v>
      </c>
      <c r="J28" s="33"/>
      <c r="K28" s="33"/>
      <c r="L28" s="33"/>
      <c r="M28" s="82"/>
    </row>
    <row r="29" spans="1:13" ht="24">
      <c r="A29" s="90">
        <v>22</v>
      </c>
      <c r="B29" s="132" t="s">
        <v>286</v>
      </c>
      <c r="C29" s="132" t="s">
        <v>287</v>
      </c>
      <c r="D29" s="133">
        <v>2021</v>
      </c>
      <c r="E29" s="133">
        <v>1</v>
      </c>
      <c r="F29" s="134">
        <v>1476</v>
      </c>
      <c r="G29" s="133" t="s">
        <v>859</v>
      </c>
      <c r="H29" s="135"/>
      <c r="I29" s="130" t="s">
        <v>258</v>
      </c>
      <c r="J29" s="33"/>
      <c r="K29" s="33"/>
      <c r="L29" s="33"/>
    </row>
    <row r="30" spans="1:13" ht="24">
      <c r="A30" s="90">
        <v>23</v>
      </c>
      <c r="B30" s="132" t="s">
        <v>286</v>
      </c>
      <c r="C30" s="132" t="s">
        <v>288</v>
      </c>
      <c r="D30" s="133">
        <v>2021</v>
      </c>
      <c r="E30" s="133">
        <v>1</v>
      </c>
      <c r="F30" s="134">
        <v>1476</v>
      </c>
      <c r="G30" s="133" t="s">
        <v>859</v>
      </c>
      <c r="H30" s="135"/>
      <c r="I30" s="130" t="s">
        <v>258</v>
      </c>
      <c r="J30" s="33"/>
      <c r="K30" s="33"/>
      <c r="L30" s="33"/>
      <c r="M30" s="82"/>
    </row>
    <row r="31" spans="1:13" ht="24">
      <c r="A31" s="90">
        <v>25</v>
      </c>
      <c r="B31" s="132" t="s">
        <v>289</v>
      </c>
      <c r="C31" s="132" t="s">
        <v>290</v>
      </c>
      <c r="D31" s="133">
        <v>2020</v>
      </c>
      <c r="E31" s="133">
        <v>1</v>
      </c>
      <c r="F31" s="134">
        <v>2405.58</v>
      </c>
      <c r="G31" s="133" t="s">
        <v>859</v>
      </c>
      <c r="H31" s="135"/>
      <c r="I31" s="130" t="s">
        <v>258</v>
      </c>
      <c r="J31" s="33"/>
      <c r="K31" s="33"/>
      <c r="L31" s="33"/>
    </row>
    <row r="32" spans="1:13" ht="24">
      <c r="A32" s="90">
        <v>26</v>
      </c>
      <c r="B32" s="132" t="s">
        <v>291</v>
      </c>
      <c r="C32" s="136">
        <v>81503</v>
      </c>
      <c r="D32" s="133">
        <v>2019</v>
      </c>
      <c r="E32" s="133">
        <v>1</v>
      </c>
      <c r="F32" s="134">
        <v>24300</v>
      </c>
      <c r="G32" s="133" t="s">
        <v>859</v>
      </c>
      <c r="H32" s="135"/>
      <c r="I32" s="130" t="s">
        <v>258</v>
      </c>
      <c r="J32" s="33"/>
      <c r="K32" s="33"/>
      <c r="L32" s="33"/>
    </row>
    <row r="33" spans="1:14" ht="24">
      <c r="A33" s="90">
        <v>27</v>
      </c>
      <c r="B33" s="132" t="s">
        <v>289</v>
      </c>
      <c r="C33" s="132" t="s">
        <v>292</v>
      </c>
      <c r="D33" s="133">
        <v>2021</v>
      </c>
      <c r="E33" s="133">
        <v>2</v>
      </c>
      <c r="F33" s="134">
        <v>4760.28</v>
      </c>
      <c r="G33" s="133" t="s">
        <v>859</v>
      </c>
      <c r="H33" s="135"/>
      <c r="I33" s="130" t="s">
        <v>258</v>
      </c>
      <c r="J33" s="38" t="s">
        <v>293</v>
      </c>
      <c r="K33" s="39" t="s">
        <v>294</v>
      </c>
      <c r="L33" s="33"/>
      <c r="N33" s="82"/>
    </row>
    <row r="34" spans="1:14" ht="24">
      <c r="A34" s="90">
        <v>28</v>
      </c>
      <c r="B34" s="132" t="s">
        <v>295</v>
      </c>
      <c r="C34" s="132" t="s">
        <v>296</v>
      </c>
      <c r="D34" s="133">
        <v>2021</v>
      </c>
      <c r="E34" s="133">
        <v>1</v>
      </c>
      <c r="F34" s="134">
        <v>9949.5</v>
      </c>
      <c r="G34" s="133" t="s">
        <v>859</v>
      </c>
      <c r="H34" s="135"/>
      <c r="I34" s="130" t="s">
        <v>258</v>
      </c>
      <c r="J34" s="40">
        <f>F26+F27+F28+F29+F30+F31+F32+F33+F34</f>
        <v>55185.36</v>
      </c>
      <c r="K34" s="41">
        <f>J34+J17+J15</f>
        <v>105638.12</v>
      </c>
      <c r="L34" s="33"/>
    </row>
    <row r="35" spans="1:14" ht="24">
      <c r="A35" s="80">
        <v>29</v>
      </c>
      <c r="B35" s="127" t="s">
        <v>297</v>
      </c>
      <c r="C35" s="127" t="s">
        <v>298</v>
      </c>
      <c r="D35" s="128">
        <v>2021</v>
      </c>
      <c r="E35" s="128">
        <v>1</v>
      </c>
      <c r="F35" s="129">
        <v>1789.8</v>
      </c>
      <c r="G35" s="133" t="s">
        <v>261</v>
      </c>
      <c r="H35" s="131"/>
      <c r="I35" s="130" t="s">
        <v>299</v>
      </c>
      <c r="J35" s="33"/>
      <c r="K35" s="33"/>
      <c r="L35" s="33"/>
    </row>
    <row r="36" spans="1:14" ht="24">
      <c r="A36" s="80">
        <v>30</v>
      </c>
      <c r="B36" s="127" t="s">
        <v>275</v>
      </c>
      <c r="C36" s="127" t="s">
        <v>300</v>
      </c>
      <c r="D36" s="128">
        <v>2021</v>
      </c>
      <c r="E36" s="128">
        <v>58</v>
      </c>
      <c r="F36" s="129">
        <v>48831.94</v>
      </c>
      <c r="G36" s="133" t="s">
        <v>261</v>
      </c>
      <c r="H36" s="131"/>
      <c r="I36" s="130" t="s">
        <v>299</v>
      </c>
      <c r="J36" s="33"/>
      <c r="K36" s="33"/>
      <c r="L36" s="33"/>
    </row>
    <row r="37" spans="1:14" ht="24">
      <c r="A37" s="80">
        <v>31</v>
      </c>
      <c r="B37" s="127" t="s">
        <v>301</v>
      </c>
      <c r="C37" s="127" t="s">
        <v>302</v>
      </c>
      <c r="D37" s="128">
        <v>2022</v>
      </c>
      <c r="E37" s="128">
        <v>1</v>
      </c>
      <c r="F37" s="129">
        <v>537.21</v>
      </c>
      <c r="G37" s="133" t="s">
        <v>261</v>
      </c>
      <c r="H37" s="131"/>
      <c r="I37" s="130" t="s">
        <v>299</v>
      </c>
      <c r="J37" s="33"/>
      <c r="K37" s="33"/>
      <c r="L37" s="33"/>
    </row>
    <row r="38" spans="1:14" ht="24">
      <c r="A38" s="80">
        <v>32</v>
      </c>
      <c r="B38" s="127" t="s">
        <v>269</v>
      </c>
      <c r="C38" s="127" t="s">
        <v>303</v>
      </c>
      <c r="D38" s="128">
        <v>2021</v>
      </c>
      <c r="E38" s="128">
        <v>1</v>
      </c>
      <c r="F38" s="129">
        <v>3969.78</v>
      </c>
      <c r="G38" s="133" t="s">
        <v>261</v>
      </c>
      <c r="H38" s="131"/>
      <c r="I38" s="130" t="s">
        <v>299</v>
      </c>
      <c r="J38" s="33"/>
      <c r="K38" s="33"/>
      <c r="L38" s="33"/>
    </row>
    <row r="39" spans="1:14" ht="24">
      <c r="A39" s="80">
        <v>33</v>
      </c>
      <c r="B39" s="127" t="s">
        <v>262</v>
      </c>
      <c r="C39" s="127" t="s">
        <v>304</v>
      </c>
      <c r="D39" s="128">
        <v>2021</v>
      </c>
      <c r="E39" s="128">
        <v>1</v>
      </c>
      <c r="F39" s="129">
        <v>781.55</v>
      </c>
      <c r="G39" s="133" t="s">
        <v>261</v>
      </c>
      <c r="H39" s="131"/>
      <c r="I39" s="130" t="s">
        <v>299</v>
      </c>
      <c r="J39" s="33"/>
      <c r="K39" s="33"/>
      <c r="L39" s="33"/>
    </row>
    <row r="40" spans="1:14" ht="24">
      <c r="A40" s="80">
        <v>34</v>
      </c>
      <c r="B40" s="127" t="s">
        <v>264</v>
      </c>
      <c r="C40" s="127" t="s">
        <v>305</v>
      </c>
      <c r="D40" s="128">
        <v>2021</v>
      </c>
      <c r="E40" s="128">
        <v>2</v>
      </c>
      <c r="F40" s="129">
        <v>2084.52</v>
      </c>
      <c r="G40" s="133" t="s">
        <v>261</v>
      </c>
      <c r="H40" s="131"/>
      <c r="I40" s="130" t="s">
        <v>299</v>
      </c>
      <c r="J40" s="33"/>
      <c r="K40" s="33"/>
      <c r="L40" s="33"/>
    </row>
    <row r="41" spans="1:14" ht="24">
      <c r="A41" s="80">
        <v>35</v>
      </c>
      <c r="B41" s="127" t="s">
        <v>306</v>
      </c>
      <c r="C41" s="139" t="s">
        <v>307</v>
      </c>
      <c r="D41" s="128">
        <v>2022</v>
      </c>
      <c r="E41" s="128">
        <v>1</v>
      </c>
      <c r="F41" s="129">
        <v>667</v>
      </c>
      <c r="G41" s="133" t="s">
        <v>261</v>
      </c>
      <c r="H41" s="131"/>
      <c r="I41" s="130" t="s">
        <v>299</v>
      </c>
      <c r="J41" s="33"/>
      <c r="K41" s="33"/>
      <c r="L41" s="33"/>
    </row>
    <row r="42" spans="1:14" ht="24">
      <c r="A42" s="80">
        <v>36</v>
      </c>
      <c r="B42" s="127" t="s">
        <v>308</v>
      </c>
      <c r="C42" s="127" t="s">
        <v>309</v>
      </c>
      <c r="D42" s="128">
        <v>2020</v>
      </c>
      <c r="E42" s="128">
        <v>1</v>
      </c>
      <c r="F42" s="129">
        <v>2844.09</v>
      </c>
      <c r="G42" s="133" t="s">
        <v>261</v>
      </c>
      <c r="H42" s="131"/>
      <c r="I42" s="130" t="s">
        <v>299</v>
      </c>
      <c r="J42" s="33"/>
      <c r="K42" s="33"/>
      <c r="L42" s="33"/>
    </row>
    <row r="43" spans="1:14" ht="24">
      <c r="A43" s="80">
        <v>37</v>
      </c>
      <c r="B43" s="127" t="s">
        <v>310</v>
      </c>
      <c r="C43" s="127" t="s">
        <v>311</v>
      </c>
      <c r="D43" s="128">
        <v>2019</v>
      </c>
      <c r="E43" s="128">
        <v>1</v>
      </c>
      <c r="F43" s="129">
        <v>263.22000000000003</v>
      </c>
      <c r="G43" s="133" t="s">
        <v>261</v>
      </c>
      <c r="H43" s="131"/>
      <c r="I43" s="130" t="s">
        <v>299</v>
      </c>
      <c r="J43" s="33"/>
      <c r="K43" s="33"/>
      <c r="L43" s="33"/>
      <c r="M43" s="82"/>
    </row>
    <row r="44" spans="1:14" ht="24">
      <c r="A44" s="80">
        <v>38</v>
      </c>
      <c r="B44" s="127" t="s">
        <v>269</v>
      </c>
      <c r="C44" s="127" t="s">
        <v>312</v>
      </c>
      <c r="D44" s="128">
        <v>2021</v>
      </c>
      <c r="E44" s="128">
        <v>2</v>
      </c>
      <c r="F44" s="129">
        <v>8184.42</v>
      </c>
      <c r="G44" s="133" t="s">
        <v>261</v>
      </c>
      <c r="H44" s="131"/>
      <c r="I44" s="130" t="s">
        <v>299</v>
      </c>
      <c r="J44" s="33"/>
      <c r="K44" s="33"/>
      <c r="L44" s="33"/>
    </row>
    <row r="45" spans="1:14" ht="24">
      <c r="A45" s="80">
        <v>39</v>
      </c>
      <c r="B45" s="127" t="s">
        <v>262</v>
      </c>
      <c r="C45" s="127" t="s">
        <v>313</v>
      </c>
      <c r="D45" s="128">
        <v>2021</v>
      </c>
      <c r="E45" s="128">
        <v>2</v>
      </c>
      <c r="F45" s="129">
        <v>1611.3</v>
      </c>
      <c r="G45" s="133" t="s">
        <v>261</v>
      </c>
      <c r="H45" s="131"/>
      <c r="I45" s="130" t="s">
        <v>299</v>
      </c>
      <c r="J45" s="33" t="s">
        <v>319</v>
      </c>
      <c r="K45" s="33"/>
      <c r="L45" s="33"/>
      <c r="M45" s="83">
        <f>J46+J49</f>
        <v>83655.210000000006</v>
      </c>
    </row>
    <row r="46" spans="1:14" ht="14.25" customHeight="1">
      <c r="A46" s="80">
        <v>41</v>
      </c>
      <c r="B46" s="127" t="s">
        <v>829</v>
      </c>
      <c r="C46" s="127" t="s">
        <v>828</v>
      </c>
      <c r="D46" s="128">
        <v>2023</v>
      </c>
      <c r="E46" s="128">
        <v>1</v>
      </c>
      <c r="F46" s="129">
        <v>3013.05</v>
      </c>
      <c r="G46" s="133" t="s">
        <v>266</v>
      </c>
      <c r="H46" s="131"/>
      <c r="I46" s="130" t="s">
        <v>299</v>
      </c>
      <c r="J46" s="33">
        <f>F50+F51+F52</f>
        <v>8692.74</v>
      </c>
      <c r="K46" s="33"/>
      <c r="L46" s="33"/>
      <c r="M46" s="83">
        <f>+J52</f>
        <v>3013.05</v>
      </c>
    </row>
    <row r="47" spans="1:14" ht="14.25" customHeight="1">
      <c r="A47" s="80">
        <v>42</v>
      </c>
      <c r="B47" s="127" t="s">
        <v>826</v>
      </c>
      <c r="C47" s="127" t="s">
        <v>827</v>
      </c>
      <c r="D47" s="128">
        <v>2024</v>
      </c>
      <c r="E47" s="128">
        <v>1</v>
      </c>
      <c r="F47" s="129">
        <v>890.64</v>
      </c>
      <c r="G47" s="133" t="s">
        <v>261</v>
      </c>
      <c r="H47" s="131"/>
      <c r="I47" s="130" t="s">
        <v>299</v>
      </c>
      <c r="J47" s="33"/>
      <c r="K47" s="33"/>
      <c r="L47" s="33"/>
      <c r="M47" s="89">
        <f>SUM(M45:M46)</f>
        <v>86668.260000000009</v>
      </c>
    </row>
    <row r="48" spans="1:14" ht="14.25" customHeight="1">
      <c r="A48" s="80">
        <v>43</v>
      </c>
      <c r="B48" s="127" t="s">
        <v>826</v>
      </c>
      <c r="C48" s="127" t="s">
        <v>825</v>
      </c>
      <c r="D48" s="128">
        <v>2024</v>
      </c>
      <c r="E48" s="128">
        <v>2</v>
      </c>
      <c r="F48" s="129">
        <v>1781.3</v>
      </c>
      <c r="G48" s="133" t="s">
        <v>261</v>
      </c>
      <c r="H48" s="131"/>
      <c r="I48" s="130" t="s">
        <v>299</v>
      </c>
      <c r="J48" s="33" t="s">
        <v>261</v>
      </c>
      <c r="K48" s="33"/>
      <c r="L48" s="33"/>
      <c r="M48" s="82"/>
    </row>
    <row r="49" spans="1:14" ht="24">
      <c r="A49" s="80">
        <v>44</v>
      </c>
      <c r="B49" s="127" t="s">
        <v>314</v>
      </c>
      <c r="C49" s="127" t="s">
        <v>315</v>
      </c>
      <c r="D49" s="128">
        <v>2020</v>
      </c>
      <c r="E49" s="128">
        <v>1</v>
      </c>
      <c r="F49" s="129">
        <v>725.7</v>
      </c>
      <c r="G49" s="133" t="s">
        <v>261</v>
      </c>
      <c r="H49" s="131"/>
      <c r="I49" s="130" t="s">
        <v>299</v>
      </c>
      <c r="J49" s="34">
        <f>F36+F35+F37+F38+F39+F40+F41+F42+F43+F44+F45+F47+F48+F49</f>
        <v>74962.47</v>
      </c>
      <c r="K49" s="33"/>
      <c r="L49" s="33"/>
      <c r="M49" s="82"/>
      <c r="N49" s="82"/>
    </row>
    <row r="50" spans="1:14" ht="24">
      <c r="A50" s="80">
        <v>45</v>
      </c>
      <c r="B50" s="127" t="s">
        <v>289</v>
      </c>
      <c r="C50" s="127" t="s">
        <v>316</v>
      </c>
      <c r="D50" s="128">
        <v>2021</v>
      </c>
      <c r="E50" s="128">
        <v>1</v>
      </c>
      <c r="F50" s="129">
        <v>1476</v>
      </c>
      <c r="G50" s="133" t="s">
        <v>859</v>
      </c>
      <c r="H50" s="131"/>
      <c r="I50" s="130" t="s">
        <v>299</v>
      </c>
      <c r="J50" s="33"/>
      <c r="K50" s="33"/>
      <c r="L50" s="33"/>
    </row>
    <row r="51" spans="1:14" ht="24">
      <c r="A51" s="80">
        <v>46</v>
      </c>
      <c r="B51" s="127" t="s">
        <v>289</v>
      </c>
      <c r="C51" s="127" t="s">
        <v>317</v>
      </c>
      <c r="D51" s="128">
        <v>2020</v>
      </c>
      <c r="E51" s="128">
        <v>1</v>
      </c>
      <c r="F51" s="129">
        <v>2405.58</v>
      </c>
      <c r="G51" s="133" t="s">
        <v>859</v>
      </c>
      <c r="H51" s="131"/>
      <c r="I51" s="130" t="s">
        <v>299</v>
      </c>
      <c r="J51" s="33" t="s">
        <v>824</v>
      </c>
      <c r="K51" s="33"/>
      <c r="L51" s="33"/>
    </row>
    <row r="52" spans="1:14" ht="24">
      <c r="A52" s="80">
        <v>47</v>
      </c>
      <c r="B52" s="127" t="s">
        <v>289</v>
      </c>
      <c r="C52" s="127" t="s">
        <v>318</v>
      </c>
      <c r="D52" s="128">
        <v>2020</v>
      </c>
      <c r="E52" s="128">
        <v>2</v>
      </c>
      <c r="F52" s="129">
        <v>4811.16</v>
      </c>
      <c r="G52" s="133" t="s">
        <v>859</v>
      </c>
      <c r="H52" s="131"/>
      <c r="I52" s="130" t="s">
        <v>299</v>
      </c>
      <c r="J52" s="88">
        <v>3013.05</v>
      </c>
      <c r="K52" s="33"/>
      <c r="L52" s="33"/>
    </row>
    <row r="53" spans="1:14" ht="24">
      <c r="A53" s="80"/>
      <c r="B53" s="127"/>
      <c r="C53" s="140"/>
      <c r="D53" s="128"/>
      <c r="E53" s="128"/>
      <c r="F53" s="129"/>
      <c r="G53" s="133"/>
      <c r="H53" s="131"/>
      <c r="I53" s="130" t="s">
        <v>320</v>
      </c>
      <c r="J53" s="33"/>
      <c r="K53" s="33"/>
      <c r="L53" s="33"/>
    </row>
    <row r="54" spans="1:14" ht="24">
      <c r="A54" s="80">
        <v>48</v>
      </c>
      <c r="B54" s="127" t="s">
        <v>308</v>
      </c>
      <c r="C54" s="140" t="s">
        <v>321</v>
      </c>
      <c r="D54" s="128">
        <v>2020</v>
      </c>
      <c r="E54" s="128">
        <v>1</v>
      </c>
      <c r="F54" s="129">
        <v>2844.09</v>
      </c>
      <c r="G54" s="133" t="s">
        <v>261</v>
      </c>
      <c r="H54" s="131"/>
      <c r="I54" s="130" t="s">
        <v>320</v>
      </c>
      <c r="J54" s="33"/>
      <c r="K54" s="33"/>
      <c r="L54" s="33"/>
    </row>
    <row r="55" spans="1:14" ht="24">
      <c r="A55" s="80">
        <v>49</v>
      </c>
      <c r="B55" s="127" t="s">
        <v>278</v>
      </c>
      <c r="C55" s="140" t="s">
        <v>823</v>
      </c>
      <c r="D55" s="128">
        <v>2023</v>
      </c>
      <c r="E55" s="128">
        <v>1</v>
      </c>
      <c r="F55" s="129">
        <v>2084.52</v>
      </c>
      <c r="G55" s="133" t="s">
        <v>261</v>
      </c>
      <c r="H55" s="131"/>
      <c r="I55" s="130" t="s">
        <v>320</v>
      </c>
      <c r="J55" s="33"/>
      <c r="K55" s="33"/>
      <c r="L55" s="33"/>
    </row>
    <row r="56" spans="1:14" ht="24">
      <c r="A56" s="80">
        <v>50</v>
      </c>
      <c r="B56" s="127" t="s">
        <v>775</v>
      </c>
      <c r="C56" s="140" t="s">
        <v>822</v>
      </c>
      <c r="D56" s="128">
        <v>2023</v>
      </c>
      <c r="E56" s="128">
        <v>1</v>
      </c>
      <c r="F56" s="129">
        <v>1730.14</v>
      </c>
      <c r="G56" s="133" t="s">
        <v>261</v>
      </c>
      <c r="H56" s="131"/>
      <c r="I56" s="130" t="s">
        <v>320</v>
      </c>
      <c r="J56" s="33"/>
      <c r="K56" s="33"/>
      <c r="L56" s="33"/>
    </row>
    <row r="57" spans="1:14" ht="24">
      <c r="A57" s="80">
        <v>51</v>
      </c>
      <c r="B57" s="127" t="s">
        <v>275</v>
      </c>
      <c r="C57" s="141" t="s">
        <v>322</v>
      </c>
      <c r="D57" s="128">
        <v>2021</v>
      </c>
      <c r="E57" s="128">
        <v>38</v>
      </c>
      <c r="F57" s="129">
        <v>31993.34</v>
      </c>
      <c r="G57" s="133" t="s">
        <v>261</v>
      </c>
      <c r="H57" s="131"/>
      <c r="I57" s="130" t="s">
        <v>320</v>
      </c>
      <c r="J57" s="33"/>
      <c r="K57" s="33"/>
      <c r="L57" s="33"/>
    </row>
    <row r="58" spans="1:14" ht="24">
      <c r="A58" s="80">
        <v>52</v>
      </c>
      <c r="B58" s="127" t="s">
        <v>306</v>
      </c>
      <c r="C58" s="142" t="s">
        <v>323</v>
      </c>
      <c r="D58" s="128">
        <v>2021</v>
      </c>
      <c r="E58" s="128">
        <v>6</v>
      </c>
      <c r="F58" s="129">
        <v>4002</v>
      </c>
      <c r="G58" s="133" t="s">
        <v>261</v>
      </c>
      <c r="H58" s="131"/>
      <c r="I58" s="130" t="s">
        <v>320</v>
      </c>
      <c r="J58" s="33"/>
      <c r="K58" s="33"/>
      <c r="L58" s="33"/>
    </row>
    <row r="59" spans="1:14" ht="24">
      <c r="A59" s="80">
        <v>53</v>
      </c>
      <c r="B59" s="127" t="s">
        <v>324</v>
      </c>
      <c r="C59" s="142" t="s">
        <v>325</v>
      </c>
      <c r="D59" s="128">
        <v>2022</v>
      </c>
      <c r="E59" s="128">
        <v>3</v>
      </c>
      <c r="F59" s="129">
        <v>4171.95</v>
      </c>
      <c r="G59" s="133" t="s">
        <v>261</v>
      </c>
      <c r="H59" s="131"/>
      <c r="I59" s="130" t="s">
        <v>320</v>
      </c>
      <c r="J59" s="33"/>
      <c r="K59" s="33"/>
      <c r="L59" s="33"/>
    </row>
    <row r="60" spans="1:14" ht="24">
      <c r="A60" s="80">
        <v>54</v>
      </c>
      <c r="B60" s="127" t="s">
        <v>326</v>
      </c>
      <c r="C60" s="142" t="s">
        <v>327</v>
      </c>
      <c r="D60" s="128">
        <v>2021</v>
      </c>
      <c r="E60" s="128">
        <v>1</v>
      </c>
      <c r="F60" s="129">
        <v>2594.9699999999998</v>
      </c>
      <c r="G60" s="133" t="s">
        <v>261</v>
      </c>
      <c r="H60" s="131"/>
      <c r="I60" s="130" t="s">
        <v>320</v>
      </c>
      <c r="J60" s="33"/>
      <c r="K60" s="33"/>
      <c r="L60" s="33"/>
    </row>
    <row r="61" spans="1:14" ht="24">
      <c r="A61" s="80">
        <v>55</v>
      </c>
      <c r="B61" s="127" t="s">
        <v>269</v>
      </c>
      <c r="C61" s="142" t="s">
        <v>328</v>
      </c>
      <c r="D61" s="128">
        <v>2021</v>
      </c>
      <c r="E61" s="128">
        <v>1</v>
      </c>
      <c r="F61" s="129">
        <v>4092.21</v>
      </c>
      <c r="G61" s="133" t="s">
        <v>261</v>
      </c>
      <c r="H61" s="131"/>
      <c r="I61" s="130" t="s">
        <v>320</v>
      </c>
      <c r="J61" s="33"/>
      <c r="K61" s="33"/>
      <c r="L61" s="33"/>
    </row>
    <row r="62" spans="1:14" ht="24">
      <c r="A62" s="80">
        <v>56</v>
      </c>
      <c r="B62" s="127" t="s">
        <v>262</v>
      </c>
      <c r="C62" s="142" t="s">
        <v>329</v>
      </c>
      <c r="D62" s="128">
        <v>2021</v>
      </c>
      <c r="E62" s="128">
        <v>1</v>
      </c>
      <c r="F62" s="129">
        <v>805.65</v>
      </c>
      <c r="G62" s="133" t="s">
        <v>261</v>
      </c>
      <c r="H62" s="131"/>
      <c r="I62" s="130" t="s">
        <v>320</v>
      </c>
      <c r="J62" s="33"/>
      <c r="K62" s="33"/>
      <c r="L62" s="33"/>
    </row>
    <row r="63" spans="1:14" ht="24">
      <c r="A63" s="80">
        <v>57</v>
      </c>
      <c r="B63" s="127" t="s">
        <v>330</v>
      </c>
      <c r="C63" s="127" t="s">
        <v>331</v>
      </c>
      <c r="D63" s="128">
        <v>2019</v>
      </c>
      <c r="E63" s="128">
        <v>1</v>
      </c>
      <c r="F63" s="129">
        <v>2645.73</v>
      </c>
      <c r="G63" s="133" t="s">
        <v>261</v>
      </c>
      <c r="H63" s="131"/>
      <c r="I63" s="130" t="s">
        <v>320</v>
      </c>
      <c r="J63" s="33"/>
      <c r="K63" s="33"/>
      <c r="L63" s="33"/>
    </row>
    <row r="64" spans="1:14" ht="24">
      <c r="A64" s="80">
        <v>58</v>
      </c>
      <c r="B64" s="127" t="s">
        <v>262</v>
      </c>
      <c r="C64" s="127" t="s">
        <v>332</v>
      </c>
      <c r="D64" s="128">
        <v>2019</v>
      </c>
      <c r="E64" s="128">
        <v>1</v>
      </c>
      <c r="F64" s="129">
        <v>592.91</v>
      </c>
      <c r="G64" s="133" t="s">
        <v>261</v>
      </c>
      <c r="H64" s="131"/>
      <c r="I64" s="130" t="s">
        <v>320</v>
      </c>
      <c r="J64" s="33"/>
      <c r="K64" s="33"/>
      <c r="L64" s="33"/>
    </row>
    <row r="65" spans="1:14" ht="24">
      <c r="A65" s="80">
        <v>59</v>
      </c>
      <c r="B65" s="127" t="s">
        <v>278</v>
      </c>
      <c r="C65" s="140" t="s">
        <v>333</v>
      </c>
      <c r="D65" s="128">
        <v>2021</v>
      </c>
      <c r="E65" s="128">
        <v>1</v>
      </c>
      <c r="F65" s="129">
        <v>819.18</v>
      </c>
      <c r="G65" s="133" t="s">
        <v>261</v>
      </c>
      <c r="H65" s="131"/>
      <c r="I65" s="130" t="s">
        <v>320</v>
      </c>
      <c r="J65" s="33"/>
      <c r="K65" s="33"/>
      <c r="L65" s="33"/>
    </row>
    <row r="66" spans="1:14" ht="24">
      <c r="A66" s="80">
        <v>60</v>
      </c>
      <c r="B66" s="127" t="s">
        <v>334</v>
      </c>
      <c r="C66" s="140" t="s">
        <v>335</v>
      </c>
      <c r="D66" s="128">
        <v>2019</v>
      </c>
      <c r="E66" s="128">
        <v>1</v>
      </c>
      <c r="F66" s="129">
        <v>4647.47</v>
      </c>
      <c r="G66" s="133" t="s">
        <v>261</v>
      </c>
      <c r="H66" s="131"/>
      <c r="I66" s="130" t="s">
        <v>320</v>
      </c>
      <c r="J66" s="33"/>
      <c r="K66" s="33"/>
      <c r="L66" s="33"/>
    </row>
    <row r="67" spans="1:14" ht="24">
      <c r="A67" s="80">
        <v>61</v>
      </c>
      <c r="B67" s="127" t="s">
        <v>336</v>
      </c>
      <c r="C67" s="140" t="s">
        <v>337</v>
      </c>
      <c r="D67" s="128">
        <v>2021</v>
      </c>
      <c r="E67" s="128">
        <v>1</v>
      </c>
      <c r="F67" s="129">
        <v>616</v>
      </c>
      <c r="G67" s="133" t="s">
        <v>261</v>
      </c>
      <c r="H67" s="131"/>
      <c r="I67" s="130" t="s">
        <v>320</v>
      </c>
      <c r="J67" s="43"/>
      <c r="K67" s="33"/>
      <c r="L67" s="33"/>
    </row>
    <row r="68" spans="1:14" ht="24">
      <c r="A68" s="80">
        <v>62</v>
      </c>
      <c r="B68" s="127" t="s">
        <v>301</v>
      </c>
      <c r="C68" s="141" t="s">
        <v>338</v>
      </c>
      <c r="D68" s="128">
        <v>2022</v>
      </c>
      <c r="E68" s="128">
        <v>1</v>
      </c>
      <c r="F68" s="129">
        <v>537.21</v>
      </c>
      <c r="G68" s="133" t="s">
        <v>261</v>
      </c>
      <c r="H68" s="131"/>
      <c r="I68" s="130" t="s">
        <v>320</v>
      </c>
      <c r="J68" s="44">
        <f>F54+F55+F56+F57+F58+F59+F60+F61+F62+F63+F64+F65+F66+F67+F68+F69+F70</f>
        <v>65813.97</v>
      </c>
      <c r="K68" s="33" t="s">
        <v>261</v>
      </c>
      <c r="L68" s="33"/>
      <c r="M68" s="82"/>
      <c r="N68" s="82"/>
    </row>
    <row r="69" spans="1:14" ht="24">
      <c r="A69" s="80">
        <v>63</v>
      </c>
      <c r="B69" s="127" t="s">
        <v>821</v>
      </c>
      <c r="C69" s="141" t="s">
        <v>820</v>
      </c>
      <c r="D69" s="128">
        <v>2023</v>
      </c>
      <c r="E69" s="128">
        <v>1</v>
      </c>
      <c r="F69" s="129">
        <v>794.67</v>
      </c>
      <c r="G69" s="133" t="s">
        <v>261</v>
      </c>
      <c r="H69" s="131"/>
      <c r="I69" s="130" t="s">
        <v>320</v>
      </c>
      <c r="J69" s="44"/>
      <c r="K69" s="33"/>
      <c r="L69" s="33"/>
    </row>
    <row r="70" spans="1:14" ht="24">
      <c r="A70" s="80">
        <v>64</v>
      </c>
      <c r="B70" s="127" t="s">
        <v>782</v>
      </c>
      <c r="C70" s="141" t="s">
        <v>819</v>
      </c>
      <c r="D70" s="128">
        <v>2023</v>
      </c>
      <c r="E70" s="128">
        <v>1</v>
      </c>
      <c r="F70" s="129">
        <v>841.93</v>
      </c>
      <c r="G70" s="133" t="s">
        <v>261</v>
      </c>
      <c r="H70" s="131"/>
      <c r="I70" s="130" t="s">
        <v>320</v>
      </c>
      <c r="J70" s="44"/>
      <c r="K70" s="33"/>
      <c r="L70" s="33"/>
    </row>
    <row r="71" spans="1:14" ht="24">
      <c r="A71" s="80">
        <v>65</v>
      </c>
      <c r="B71" s="127" t="s">
        <v>280</v>
      </c>
      <c r="C71" s="140" t="s">
        <v>339</v>
      </c>
      <c r="D71" s="128">
        <v>2019</v>
      </c>
      <c r="E71" s="128">
        <v>1</v>
      </c>
      <c r="F71" s="129">
        <v>1289</v>
      </c>
      <c r="G71" s="133" t="s">
        <v>266</v>
      </c>
      <c r="H71" s="131"/>
      <c r="I71" s="130" t="s">
        <v>320</v>
      </c>
      <c r="J71" s="45">
        <f>F71</f>
        <v>1289</v>
      </c>
      <c r="K71" s="33" t="s">
        <v>340</v>
      </c>
      <c r="L71" s="33"/>
    </row>
    <row r="72" spans="1:14" ht="24">
      <c r="A72" s="80">
        <v>66</v>
      </c>
      <c r="B72" s="127" t="s">
        <v>341</v>
      </c>
      <c r="C72" s="127" t="s">
        <v>342</v>
      </c>
      <c r="D72" s="128">
        <v>2021</v>
      </c>
      <c r="E72" s="128">
        <v>1</v>
      </c>
      <c r="F72" s="129">
        <v>2894.4</v>
      </c>
      <c r="G72" s="133" t="s">
        <v>859</v>
      </c>
      <c r="H72" s="131"/>
      <c r="I72" s="130" t="s">
        <v>320</v>
      </c>
      <c r="J72" s="33"/>
      <c r="K72" s="33"/>
      <c r="L72" s="33"/>
      <c r="M72" s="84">
        <v>80042.350000000006</v>
      </c>
    </row>
    <row r="73" spans="1:14" ht="24">
      <c r="A73" s="80">
        <v>67</v>
      </c>
      <c r="B73" s="127" t="s">
        <v>289</v>
      </c>
      <c r="C73" s="127" t="s">
        <v>343</v>
      </c>
      <c r="D73" s="128">
        <v>2021</v>
      </c>
      <c r="E73" s="128">
        <v>1</v>
      </c>
      <c r="F73" s="129">
        <v>1476</v>
      </c>
      <c r="G73" s="133" t="s">
        <v>859</v>
      </c>
      <c r="H73" s="131"/>
      <c r="I73" s="130" t="s">
        <v>320</v>
      </c>
      <c r="J73" s="33"/>
      <c r="K73" s="33"/>
      <c r="L73" s="33"/>
      <c r="N73" t="s">
        <v>319</v>
      </c>
    </row>
    <row r="74" spans="1:14" ht="24">
      <c r="A74" s="80">
        <v>68</v>
      </c>
      <c r="B74" s="127" t="s">
        <v>289</v>
      </c>
      <c r="C74" s="139" t="s">
        <v>344</v>
      </c>
      <c r="D74" s="128">
        <v>2021</v>
      </c>
      <c r="E74" s="128">
        <v>1</v>
      </c>
      <c r="F74" s="129">
        <v>1476</v>
      </c>
      <c r="G74" s="133" t="s">
        <v>859</v>
      </c>
      <c r="H74" s="131"/>
      <c r="I74" s="130" t="s">
        <v>320</v>
      </c>
      <c r="J74" s="33"/>
      <c r="K74" s="33"/>
      <c r="L74" s="33"/>
      <c r="N74" s="82">
        <f>F72+F73+F74+F75+F76</f>
        <v>12939.38</v>
      </c>
    </row>
    <row r="75" spans="1:14" ht="24">
      <c r="A75" s="80">
        <v>69</v>
      </c>
      <c r="B75" s="127" t="s">
        <v>289</v>
      </c>
      <c r="C75" s="127" t="s">
        <v>345</v>
      </c>
      <c r="D75" s="128">
        <v>2020</v>
      </c>
      <c r="E75" s="128">
        <v>1</v>
      </c>
      <c r="F75" s="129">
        <v>2332.6999999999998</v>
      </c>
      <c r="G75" s="133" t="s">
        <v>859</v>
      </c>
      <c r="H75" s="131"/>
      <c r="I75" s="130" t="s">
        <v>320</v>
      </c>
      <c r="J75" s="33"/>
      <c r="K75" s="33"/>
      <c r="L75" s="33"/>
      <c r="M75" s="87"/>
    </row>
    <row r="76" spans="1:14" ht="24">
      <c r="A76" s="80">
        <v>70</v>
      </c>
      <c r="B76" s="127" t="s">
        <v>289</v>
      </c>
      <c r="C76" s="127" t="s">
        <v>346</v>
      </c>
      <c r="D76" s="128">
        <v>2020</v>
      </c>
      <c r="E76" s="128">
        <v>2</v>
      </c>
      <c r="F76" s="129">
        <v>4760.28</v>
      </c>
      <c r="G76" s="133" t="s">
        <v>859</v>
      </c>
      <c r="H76" s="131"/>
      <c r="I76" s="130" t="s">
        <v>320</v>
      </c>
      <c r="J76" s="33" t="s">
        <v>319</v>
      </c>
      <c r="K76" s="33" t="s">
        <v>294</v>
      </c>
      <c r="L76" s="33"/>
    </row>
    <row r="77" spans="1:14" ht="24">
      <c r="A77" s="80">
        <v>71</v>
      </c>
      <c r="B77" s="127" t="s">
        <v>334</v>
      </c>
      <c r="C77" s="127" t="s">
        <v>347</v>
      </c>
      <c r="D77" s="128">
        <v>2019</v>
      </c>
      <c r="E77" s="128">
        <v>1</v>
      </c>
      <c r="F77" s="129">
        <v>4647.46</v>
      </c>
      <c r="G77" s="133" t="s">
        <v>261</v>
      </c>
      <c r="H77" s="131"/>
      <c r="I77" s="130" t="s">
        <v>348</v>
      </c>
      <c r="J77" s="33"/>
      <c r="K77" s="33"/>
      <c r="L77" s="33"/>
    </row>
    <row r="78" spans="1:14" ht="24">
      <c r="A78" s="80">
        <v>72</v>
      </c>
      <c r="B78" s="127" t="s">
        <v>275</v>
      </c>
      <c r="C78" s="143" t="s">
        <v>818</v>
      </c>
      <c r="D78" s="128">
        <v>2023</v>
      </c>
      <c r="E78" s="128">
        <v>1</v>
      </c>
      <c r="F78" s="129">
        <v>841.93</v>
      </c>
      <c r="G78" s="133" t="s">
        <v>261</v>
      </c>
      <c r="H78" s="131"/>
      <c r="I78" s="130" t="s">
        <v>348</v>
      </c>
      <c r="J78" s="33"/>
      <c r="K78" s="33"/>
      <c r="L78" s="33"/>
    </row>
    <row r="79" spans="1:14" ht="24">
      <c r="A79" s="80">
        <v>73</v>
      </c>
      <c r="B79" s="127" t="s">
        <v>308</v>
      </c>
      <c r="C79" s="127" t="s">
        <v>349</v>
      </c>
      <c r="D79" s="128">
        <v>2020</v>
      </c>
      <c r="E79" s="128">
        <v>1</v>
      </c>
      <c r="F79" s="129">
        <v>2844.09</v>
      </c>
      <c r="G79" s="133" t="s">
        <v>261</v>
      </c>
      <c r="H79" s="131"/>
      <c r="I79" s="130" t="s">
        <v>348</v>
      </c>
      <c r="J79" s="33"/>
      <c r="K79" s="33"/>
      <c r="L79" s="33"/>
    </row>
    <row r="80" spans="1:14" ht="24">
      <c r="A80" s="80">
        <v>74</v>
      </c>
      <c r="B80" s="127" t="s">
        <v>330</v>
      </c>
      <c r="C80" s="127" t="s">
        <v>817</v>
      </c>
      <c r="D80" s="128">
        <v>2023</v>
      </c>
      <c r="E80" s="128">
        <v>1</v>
      </c>
      <c r="F80" s="129">
        <v>3969.78</v>
      </c>
      <c r="G80" s="133" t="s">
        <v>261</v>
      </c>
      <c r="H80" s="131"/>
      <c r="I80" s="130" t="s">
        <v>348</v>
      </c>
      <c r="J80" s="33"/>
      <c r="K80" s="33"/>
      <c r="L80" s="33"/>
    </row>
    <row r="81" spans="1:14" ht="24">
      <c r="A81" s="80">
        <v>75</v>
      </c>
      <c r="B81" s="127" t="s">
        <v>816</v>
      </c>
      <c r="C81" s="127" t="s">
        <v>815</v>
      </c>
      <c r="D81" s="128">
        <v>2023</v>
      </c>
      <c r="E81" s="128">
        <v>1</v>
      </c>
      <c r="F81" s="129">
        <v>781.55</v>
      </c>
      <c r="G81" s="133" t="s">
        <v>261</v>
      </c>
      <c r="H81" s="131"/>
      <c r="I81" s="130" t="s">
        <v>348</v>
      </c>
      <c r="J81" s="33"/>
      <c r="K81" s="33"/>
      <c r="L81" s="33"/>
    </row>
    <row r="82" spans="1:14" ht="24">
      <c r="A82" s="80">
        <v>76</v>
      </c>
      <c r="B82" s="127" t="s">
        <v>350</v>
      </c>
      <c r="C82" s="141" t="s">
        <v>351</v>
      </c>
      <c r="D82" s="128">
        <v>2022</v>
      </c>
      <c r="E82" s="128">
        <v>1</v>
      </c>
      <c r="F82" s="129">
        <v>3781.43</v>
      </c>
      <c r="G82" s="133" t="s">
        <v>261</v>
      </c>
      <c r="H82" s="131"/>
      <c r="I82" s="130" t="s">
        <v>348</v>
      </c>
      <c r="J82" s="33"/>
      <c r="K82" s="33"/>
      <c r="L82" s="33"/>
    </row>
    <row r="83" spans="1:14" ht="24">
      <c r="A83" s="80">
        <v>77</v>
      </c>
      <c r="B83" s="127" t="s">
        <v>278</v>
      </c>
      <c r="C83" s="141" t="s">
        <v>352</v>
      </c>
      <c r="D83" s="128">
        <v>2021</v>
      </c>
      <c r="E83" s="128">
        <v>2</v>
      </c>
      <c r="F83" s="129">
        <v>1638.36</v>
      </c>
      <c r="G83" s="133" t="s">
        <v>261</v>
      </c>
      <c r="H83" s="131"/>
      <c r="I83" s="130" t="s">
        <v>348</v>
      </c>
      <c r="J83" s="33"/>
      <c r="K83" s="33"/>
      <c r="L83" s="33"/>
    </row>
    <row r="84" spans="1:14" ht="24">
      <c r="A84" s="80">
        <v>78</v>
      </c>
      <c r="B84" s="127" t="s">
        <v>297</v>
      </c>
      <c r="C84" s="144" t="s">
        <v>353</v>
      </c>
      <c r="D84" s="128">
        <v>2023</v>
      </c>
      <c r="E84" s="128">
        <v>1</v>
      </c>
      <c r="F84" s="129">
        <v>2866.28</v>
      </c>
      <c r="G84" s="133" t="s">
        <v>261</v>
      </c>
      <c r="H84" s="131"/>
      <c r="I84" s="130" t="s">
        <v>348</v>
      </c>
      <c r="J84" s="33"/>
      <c r="K84" s="33"/>
      <c r="L84" s="33"/>
      <c r="M84" s="83">
        <f>F77+F78+F79+F80+F81+F82+F83+F84+F85+F86+F87+F88+F89+F90</f>
        <v>61077.570000000007</v>
      </c>
    </row>
    <row r="85" spans="1:14" ht="24">
      <c r="A85" s="80">
        <v>79</v>
      </c>
      <c r="B85" s="127" t="s">
        <v>301</v>
      </c>
      <c r="C85" s="127" t="s">
        <v>354</v>
      </c>
      <c r="D85" s="128">
        <v>2022</v>
      </c>
      <c r="E85" s="128">
        <v>1</v>
      </c>
      <c r="F85" s="129">
        <v>537.22</v>
      </c>
      <c r="G85" s="133" t="s">
        <v>261</v>
      </c>
      <c r="H85" s="131"/>
      <c r="I85" s="130" t="s">
        <v>348</v>
      </c>
      <c r="J85" s="33"/>
      <c r="K85" s="33"/>
      <c r="L85" s="33"/>
    </row>
    <row r="86" spans="1:14" ht="24">
      <c r="A86" s="80">
        <v>80</v>
      </c>
      <c r="B86" s="127" t="s">
        <v>275</v>
      </c>
      <c r="C86" s="127" t="s">
        <v>355</v>
      </c>
      <c r="D86" s="128">
        <v>2021</v>
      </c>
      <c r="E86" s="128">
        <v>36</v>
      </c>
      <c r="F86" s="129">
        <v>30309.48</v>
      </c>
      <c r="G86" s="133" t="s">
        <v>261</v>
      </c>
      <c r="H86" s="131"/>
      <c r="I86" s="130" t="s">
        <v>348</v>
      </c>
      <c r="J86" s="33" t="s">
        <v>261</v>
      </c>
      <c r="K86" s="33"/>
      <c r="L86" s="33"/>
    </row>
    <row r="87" spans="1:14" ht="24">
      <c r="A87" s="80">
        <v>81</v>
      </c>
      <c r="B87" s="127" t="s">
        <v>330</v>
      </c>
      <c r="C87" s="127" t="s">
        <v>356</v>
      </c>
      <c r="D87" s="128">
        <v>2019</v>
      </c>
      <c r="E87" s="128">
        <v>1</v>
      </c>
      <c r="F87" s="129">
        <v>2645.73</v>
      </c>
      <c r="G87" s="133" t="s">
        <v>261</v>
      </c>
      <c r="H87" s="131"/>
      <c r="I87" s="130" t="s">
        <v>348</v>
      </c>
      <c r="J87" s="44">
        <f>SUM(F77:F87)</f>
        <v>54863.310000000005</v>
      </c>
      <c r="K87" s="33"/>
      <c r="L87" s="33"/>
      <c r="M87" s="82"/>
    </row>
    <row r="88" spans="1:14" ht="24">
      <c r="A88" s="80">
        <v>82</v>
      </c>
      <c r="B88" s="127" t="s">
        <v>289</v>
      </c>
      <c r="C88" s="127" t="s">
        <v>357</v>
      </c>
      <c r="D88" s="128">
        <v>2021</v>
      </c>
      <c r="E88" s="128">
        <v>1</v>
      </c>
      <c r="F88" s="129">
        <v>2405.58</v>
      </c>
      <c r="G88" s="133" t="s">
        <v>859</v>
      </c>
      <c r="H88" s="131"/>
      <c r="I88" s="130" t="s">
        <v>348</v>
      </c>
      <c r="J88" s="33"/>
      <c r="K88" s="33"/>
      <c r="L88" s="33"/>
      <c r="M88" s="82"/>
    </row>
    <row r="89" spans="1:14" ht="24">
      <c r="A89" s="80">
        <v>83</v>
      </c>
      <c r="B89" s="127" t="s">
        <v>289</v>
      </c>
      <c r="C89" s="127" t="s">
        <v>358</v>
      </c>
      <c r="D89" s="128">
        <v>2021</v>
      </c>
      <c r="E89" s="128">
        <v>1</v>
      </c>
      <c r="F89" s="129">
        <v>2332.6799999999998</v>
      </c>
      <c r="G89" s="133" t="s">
        <v>859</v>
      </c>
      <c r="H89" s="131"/>
      <c r="I89" s="130" t="s">
        <v>348</v>
      </c>
      <c r="J89" s="33"/>
      <c r="K89" s="33"/>
      <c r="L89" s="33"/>
      <c r="M89" s="82"/>
    </row>
    <row r="90" spans="1:14" ht="24">
      <c r="A90" s="80">
        <v>84</v>
      </c>
      <c r="B90" s="127" t="s">
        <v>289</v>
      </c>
      <c r="C90" s="127" t="s">
        <v>359</v>
      </c>
      <c r="D90" s="128">
        <v>2021</v>
      </c>
      <c r="E90" s="128">
        <v>1</v>
      </c>
      <c r="F90" s="129">
        <v>1476</v>
      </c>
      <c r="G90" s="133" t="s">
        <v>859</v>
      </c>
      <c r="H90" s="131"/>
      <c r="I90" s="130" t="s">
        <v>348</v>
      </c>
      <c r="J90" s="46" t="s">
        <v>319</v>
      </c>
      <c r="K90" s="33" t="s">
        <v>294</v>
      </c>
      <c r="L90" s="33"/>
      <c r="M90" s="82"/>
    </row>
    <row r="91" spans="1:14" ht="24">
      <c r="A91" s="80"/>
      <c r="B91" s="127"/>
      <c r="C91" s="127"/>
      <c r="D91" s="128"/>
      <c r="E91" s="128"/>
      <c r="F91" s="129"/>
      <c r="G91" s="133"/>
      <c r="H91" s="131"/>
      <c r="I91" s="130" t="s">
        <v>361</v>
      </c>
      <c r="J91" s="42">
        <f>SUM(F88:F91)</f>
        <v>6214.26</v>
      </c>
      <c r="K91" s="41">
        <f>SUM(J84:J91)</f>
        <v>61077.570000000007</v>
      </c>
      <c r="L91" s="33"/>
      <c r="N91" s="82"/>
    </row>
    <row r="92" spans="1:14" ht="24">
      <c r="A92" s="80">
        <v>85</v>
      </c>
      <c r="B92" s="127" t="s">
        <v>362</v>
      </c>
      <c r="C92" s="140">
        <v>60964</v>
      </c>
      <c r="D92" s="128">
        <v>2019</v>
      </c>
      <c r="E92" s="128">
        <v>1</v>
      </c>
      <c r="F92" s="129">
        <v>21560.400000000001</v>
      </c>
      <c r="G92" s="133" t="s">
        <v>261</v>
      </c>
      <c r="H92" s="131"/>
      <c r="I92" s="130" t="s">
        <v>361</v>
      </c>
      <c r="J92" s="33"/>
      <c r="K92" s="33"/>
      <c r="L92" s="33"/>
    </row>
    <row r="93" spans="1:14" ht="24">
      <c r="A93" s="80">
        <v>86</v>
      </c>
      <c r="B93" s="127" t="s">
        <v>360</v>
      </c>
      <c r="C93" s="140">
        <v>30825</v>
      </c>
      <c r="D93" s="128">
        <v>2019</v>
      </c>
      <c r="E93" s="128">
        <v>1</v>
      </c>
      <c r="F93" s="129">
        <v>14809.58</v>
      </c>
      <c r="G93" s="133" t="s">
        <v>261</v>
      </c>
      <c r="H93" s="131"/>
      <c r="I93" s="130" t="s">
        <v>361</v>
      </c>
      <c r="J93" s="33"/>
      <c r="K93" s="33"/>
      <c r="L93" s="33"/>
    </row>
    <row r="94" spans="1:14" ht="24">
      <c r="A94" s="80">
        <v>87</v>
      </c>
      <c r="B94" s="127" t="s">
        <v>324</v>
      </c>
      <c r="C94" s="140" t="s">
        <v>364</v>
      </c>
      <c r="D94" s="128">
        <v>2019</v>
      </c>
      <c r="E94" s="128">
        <v>79</v>
      </c>
      <c r="F94" s="129">
        <v>109861.35</v>
      </c>
      <c r="G94" s="133" t="s">
        <v>261</v>
      </c>
      <c r="H94" s="131"/>
      <c r="I94" s="130" t="s">
        <v>361</v>
      </c>
      <c r="J94" s="33"/>
      <c r="K94" s="33"/>
      <c r="L94" s="33"/>
      <c r="M94" s="82">
        <f>F106+F107+F108+F109</f>
        <v>16694.760000000002</v>
      </c>
    </row>
    <row r="95" spans="1:14" ht="24">
      <c r="A95" s="80">
        <v>88</v>
      </c>
      <c r="B95" s="127" t="s">
        <v>365</v>
      </c>
      <c r="C95" s="140" t="s">
        <v>366</v>
      </c>
      <c r="D95" s="128">
        <v>2019</v>
      </c>
      <c r="E95" s="128">
        <v>5</v>
      </c>
      <c r="F95" s="129">
        <v>13427.3</v>
      </c>
      <c r="G95" s="133" t="s">
        <v>261</v>
      </c>
      <c r="H95" s="131"/>
      <c r="I95" s="130" t="s">
        <v>361</v>
      </c>
      <c r="J95" s="33"/>
      <c r="K95" s="33"/>
      <c r="L95" s="33"/>
    </row>
    <row r="96" spans="1:14" ht="24">
      <c r="A96" s="80">
        <v>89</v>
      </c>
      <c r="B96" s="127" t="s">
        <v>367</v>
      </c>
      <c r="C96" s="140" t="s">
        <v>368</v>
      </c>
      <c r="D96" s="128">
        <v>2019</v>
      </c>
      <c r="E96" s="128">
        <v>1</v>
      </c>
      <c r="F96" s="129">
        <v>3096.3</v>
      </c>
      <c r="G96" s="133" t="s">
        <v>261</v>
      </c>
      <c r="H96" s="131"/>
      <c r="I96" s="130" t="s">
        <v>361</v>
      </c>
      <c r="J96" s="33"/>
      <c r="K96" s="33"/>
      <c r="L96" s="33"/>
    </row>
    <row r="97" spans="1:14" ht="24">
      <c r="A97" s="80">
        <v>90</v>
      </c>
      <c r="B97" s="127" t="s">
        <v>369</v>
      </c>
      <c r="C97" s="127" t="s">
        <v>370</v>
      </c>
      <c r="D97" s="128">
        <v>2019</v>
      </c>
      <c r="E97" s="128">
        <v>1</v>
      </c>
      <c r="F97" s="129">
        <v>724.67</v>
      </c>
      <c r="G97" s="133" t="s">
        <v>261</v>
      </c>
      <c r="H97" s="131"/>
      <c r="I97" s="130" t="s">
        <v>361</v>
      </c>
      <c r="J97" s="33"/>
      <c r="K97" s="33"/>
      <c r="L97" s="33"/>
    </row>
    <row r="98" spans="1:14" ht="24">
      <c r="A98" s="80">
        <v>91</v>
      </c>
      <c r="B98" s="127" t="s">
        <v>308</v>
      </c>
      <c r="C98" s="127" t="s">
        <v>371</v>
      </c>
      <c r="D98" s="128">
        <v>2020</v>
      </c>
      <c r="E98" s="128">
        <v>1</v>
      </c>
      <c r="F98" s="129">
        <v>2844.09</v>
      </c>
      <c r="G98" s="133" t="s">
        <v>261</v>
      </c>
      <c r="H98" s="131"/>
      <c r="I98" s="130" t="s">
        <v>361</v>
      </c>
      <c r="J98" s="33"/>
      <c r="K98" s="33"/>
      <c r="L98" s="33"/>
    </row>
    <row r="99" spans="1:14" ht="24">
      <c r="A99" s="80">
        <v>92</v>
      </c>
      <c r="B99" s="127" t="s">
        <v>372</v>
      </c>
      <c r="C99" s="127" t="s">
        <v>373</v>
      </c>
      <c r="D99" s="128">
        <v>2019</v>
      </c>
      <c r="E99" s="128">
        <v>1</v>
      </c>
      <c r="F99" s="129">
        <v>1473.3</v>
      </c>
      <c r="G99" s="133" t="s">
        <v>261</v>
      </c>
      <c r="H99" s="131"/>
      <c r="I99" s="130" t="s">
        <v>361</v>
      </c>
      <c r="J99" s="33"/>
      <c r="K99" s="33"/>
      <c r="L99" s="33"/>
    </row>
    <row r="100" spans="1:14" ht="24">
      <c r="A100" s="80">
        <v>93</v>
      </c>
      <c r="B100" s="127" t="s">
        <v>374</v>
      </c>
      <c r="C100" s="127" t="s">
        <v>375</v>
      </c>
      <c r="D100" s="128">
        <v>2019</v>
      </c>
      <c r="E100" s="128">
        <v>5</v>
      </c>
      <c r="F100" s="129">
        <v>25273.599999999999</v>
      </c>
      <c r="G100" s="133" t="s">
        <v>261</v>
      </c>
      <c r="H100" s="131"/>
      <c r="I100" s="130" t="s">
        <v>361</v>
      </c>
      <c r="J100" s="33"/>
      <c r="K100" s="33"/>
      <c r="L100" s="33"/>
    </row>
    <row r="101" spans="1:14" ht="24">
      <c r="A101" s="80">
        <v>94</v>
      </c>
      <c r="B101" s="127" t="s">
        <v>369</v>
      </c>
      <c r="C101" s="127" t="s">
        <v>376</v>
      </c>
      <c r="D101" s="128">
        <v>2019</v>
      </c>
      <c r="E101" s="128">
        <v>2</v>
      </c>
      <c r="F101" s="129">
        <v>1488.3</v>
      </c>
      <c r="G101" s="133" t="s">
        <v>261</v>
      </c>
      <c r="H101" s="131"/>
      <c r="I101" s="130" t="s">
        <v>361</v>
      </c>
      <c r="J101" s="33"/>
      <c r="K101" s="33"/>
      <c r="L101" s="33"/>
    </row>
    <row r="102" spans="1:14" ht="24">
      <c r="A102" s="80">
        <v>95</v>
      </c>
      <c r="B102" s="127" t="s">
        <v>377</v>
      </c>
      <c r="C102" s="127" t="s">
        <v>378</v>
      </c>
      <c r="D102" s="128">
        <v>2019</v>
      </c>
      <c r="E102" s="128">
        <v>2</v>
      </c>
      <c r="F102" s="129">
        <v>5215.2</v>
      </c>
      <c r="G102" s="133" t="s">
        <v>261</v>
      </c>
      <c r="H102" s="131"/>
      <c r="I102" s="130" t="s">
        <v>361</v>
      </c>
      <c r="J102" s="33"/>
      <c r="K102" s="33"/>
      <c r="L102" s="33"/>
      <c r="M102" s="82"/>
    </row>
    <row r="103" spans="1:14" ht="24">
      <c r="A103" s="80">
        <v>96</v>
      </c>
      <c r="B103" s="127" t="s">
        <v>374</v>
      </c>
      <c r="C103" s="127" t="s">
        <v>379</v>
      </c>
      <c r="D103" s="128">
        <v>2019</v>
      </c>
      <c r="E103" s="128">
        <v>2</v>
      </c>
      <c r="F103" s="129">
        <v>10381.200000000001</v>
      </c>
      <c r="G103" s="133" t="s">
        <v>261</v>
      </c>
      <c r="H103" s="131"/>
      <c r="I103" s="130" t="s">
        <v>361</v>
      </c>
      <c r="J103" s="47">
        <f>SUM(F92:F103)</f>
        <v>210155.29</v>
      </c>
      <c r="K103" s="33" t="s">
        <v>261</v>
      </c>
      <c r="L103" s="33"/>
      <c r="M103" s="82"/>
      <c r="N103" s="82"/>
    </row>
    <row r="104" spans="1:14" ht="24">
      <c r="A104" s="80">
        <v>97</v>
      </c>
      <c r="B104" s="127" t="s">
        <v>380</v>
      </c>
      <c r="C104" s="127" t="s">
        <v>381</v>
      </c>
      <c r="D104" s="128">
        <v>2019</v>
      </c>
      <c r="E104" s="128">
        <v>1</v>
      </c>
      <c r="F104" s="129">
        <v>6324.38</v>
      </c>
      <c r="G104" s="133" t="s">
        <v>266</v>
      </c>
      <c r="H104" s="131"/>
      <c r="I104" s="130" t="s">
        <v>361</v>
      </c>
      <c r="J104" s="48">
        <f>SUM(F104:F104)</f>
        <v>6324.38</v>
      </c>
      <c r="K104" s="33" t="s">
        <v>266</v>
      </c>
      <c r="L104" s="33"/>
      <c r="M104" s="82"/>
    </row>
    <row r="105" spans="1:14" ht="24">
      <c r="A105" s="80">
        <v>98</v>
      </c>
      <c r="B105" s="127" t="s">
        <v>382</v>
      </c>
      <c r="C105" s="140">
        <v>81483</v>
      </c>
      <c r="D105" s="128">
        <v>2019</v>
      </c>
      <c r="E105" s="128">
        <v>1</v>
      </c>
      <c r="F105" s="129">
        <v>40725.199999999997</v>
      </c>
      <c r="G105" s="133" t="s">
        <v>859</v>
      </c>
      <c r="H105" s="131"/>
      <c r="I105" s="130" t="s">
        <v>361</v>
      </c>
      <c r="J105" s="33"/>
      <c r="K105" s="33"/>
      <c r="L105" s="33"/>
      <c r="M105" s="82"/>
    </row>
    <row r="106" spans="1:14" ht="24">
      <c r="A106" s="80">
        <v>99</v>
      </c>
      <c r="B106" s="127" t="s">
        <v>289</v>
      </c>
      <c r="C106" s="127" t="s">
        <v>383</v>
      </c>
      <c r="D106" s="128">
        <v>2020</v>
      </c>
      <c r="E106" s="128">
        <v>1</v>
      </c>
      <c r="F106" s="129">
        <v>2405.58</v>
      </c>
      <c r="G106" s="133" t="s">
        <v>859</v>
      </c>
      <c r="H106" s="131"/>
      <c r="I106" s="130" t="s">
        <v>361</v>
      </c>
      <c r="J106" s="33"/>
      <c r="K106" s="33"/>
      <c r="L106" s="33"/>
      <c r="M106" s="82"/>
    </row>
    <row r="107" spans="1:14" ht="24">
      <c r="A107" s="80">
        <v>100</v>
      </c>
      <c r="B107" s="127" t="s">
        <v>289</v>
      </c>
      <c r="C107" s="127" t="s">
        <v>384</v>
      </c>
      <c r="D107" s="128">
        <v>2021</v>
      </c>
      <c r="E107" s="128">
        <v>2</v>
      </c>
      <c r="F107" s="129">
        <v>2863.68</v>
      </c>
      <c r="G107" s="133" t="s">
        <v>859</v>
      </c>
      <c r="H107" s="131"/>
      <c r="I107" s="130" t="s">
        <v>361</v>
      </c>
      <c r="J107" s="33"/>
      <c r="K107" s="33"/>
      <c r="L107" s="33"/>
      <c r="M107" s="82"/>
    </row>
    <row r="108" spans="1:14" ht="24">
      <c r="A108" s="80">
        <v>101</v>
      </c>
      <c r="B108" s="127" t="s">
        <v>289</v>
      </c>
      <c r="C108" s="127" t="s">
        <v>385</v>
      </c>
      <c r="D108" s="128">
        <v>2021</v>
      </c>
      <c r="E108" s="128">
        <v>1</v>
      </c>
      <c r="F108" s="129">
        <v>1476</v>
      </c>
      <c r="G108" s="133" t="s">
        <v>859</v>
      </c>
      <c r="H108" s="131"/>
      <c r="I108" s="130" t="s">
        <v>361</v>
      </c>
      <c r="J108" s="33"/>
      <c r="K108" s="33"/>
      <c r="L108" s="33"/>
    </row>
    <row r="109" spans="1:14" ht="24">
      <c r="A109" s="80">
        <v>102</v>
      </c>
      <c r="B109" s="127" t="s">
        <v>386</v>
      </c>
      <c r="C109" s="127" t="s">
        <v>387</v>
      </c>
      <c r="D109" s="128">
        <v>2021</v>
      </c>
      <c r="E109" s="128">
        <v>1</v>
      </c>
      <c r="F109" s="129">
        <v>9949.5</v>
      </c>
      <c r="G109" s="133" t="s">
        <v>859</v>
      </c>
      <c r="H109" s="131"/>
      <c r="I109" s="130" t="s">
        <v>361</v>
      </c>
      <c r="J109" s="33" t="s">
        <v>319</v>
      </c>
      <c r="K109" s="33" t="s">
        <v>294</v>
      </c>
      <c r="L109" s="33"/>
      <c r="M109" s="82"/>
    </row>
    <row r="110" spans="1:14" ht="24">
      <c r="A110" s="80">
        <v>103</v>
      </c>
      <c r="B110" s="127" t="s">
        <v>308</v>
      </c>
      <c r="C110" s="127" t="s">
        <v>388</v>
      </c>
      <c r="D110" s="128">
        <v>2020</v>
      </c>
      <c r="E110" s="128">
        <v>1</v>
      </c>
      <c r="F110" s="129">
        <v>2844.09</v>
      </c>
      <c r="G110" s="133" t="s">
        <v>261</v>
      </c>
      <c r="H110" s="131"/>
      <c r="I110" s="130" t="s">
        <v>389</v>
      </c>
      <c r="J110" s="33"/>
      <c r="K110" s="33"/>
      <c r="L110" s="33"/>
    </row>
    <row r="111" spans="1:14" ht="24">
      <c r="A111" s="80">
        <v>104</v>
      </c>
      <c r="B111" s="127" t="s">
        <v>275</v>
      </c>
      <c r="C111" s="139" t="s">
        <v>390</v>
      </c>
      <c r="D111" s="128">
        <v>2021</v>
      </c>
      <c r="E111" s="128">
        <v>1</v>
      </c>
      <c r="F111" s="129">
        <v>842.89</v>
      </c>
      <c r="G111" s="133" t="s">
        <v>261</v>
      </c>
      <c r="H111" s="131"/>
      <c r="I111" s="130" t="s">
        <v>389</v>
      </c>
      <c r="J111" s="33"/>
      <c r="K111" s="33"/>
      <c r="L111" s="33"/>
    </row>
    <row r="112" spans="1:14" ht="24">
      <c r="A112" s="80">
        <v>105</v>
      </c>
      <c r="B112" s="127" t="s">
        <v>275</v>
      </c>
      <c r="C112" s="139" t="s">
        <v>391</v>
      </c>
      <c r="D112" s="128">
        <v>2021</v>
      </c>
      <c r="E112" s="128">
        <v>20</v>
      </c>
      <c r="F112" s="129">
        <v>16838.599999999999</v>
      </c>
      <c r="G112" s="133" t="s">
        <v>261</v>
      </c>
      <c r="H112" s="131"/>
      <c r="I112" s="130" t="s">
        <v>389</v>
      </c>
      <c r="J112" s="33"/>
      <c r="K112" s="33"/>
      <c r="L112" s="33"/>
    </row>
    <row r="113" spans="1:13" ht="24">
      <c r="A113" s="80">
        <v>106</v>
      </c>
      <c r="B113" s="127" t="s">
        <v>392</v>
      </c>
      <c r="C113" s="139" t="s">
        <v>393</v>
      </c>
      <c r="D113" s="128">
        <v>2021</v>
      </c>
      <c r="E113" s="128">
        <v>1</v>
      </c>
      <c r="F113" s="129">
        <v>666.98</v>
      </c>
      <c r="G113" s="133" t="s">
        <v>261</v>
      </c>
      <c r="H113" s="131"/>
      <c r="I113" s="130" t="s">
        <v>389</v>
      </c>
      <c r="J113" s="33"/>
      <c r="K113" s="33"/>
      <c r="L113" s="33"/>
    </row>
    <row r="114" spans="1:13" ht="24">
      <c r="A114" s="80">
        <v>107</v>
      </c>
      <c r="B114" s="127" t="s">
        <v>392</v>
      </c>
      <c r="C114" s="139" t="s">
        <v>394</v>
      </c>
      <c r="D114" s="128">
        <v>2021</v>
      </c>
      <c r="E114" s="128">
        <v>1</v>
      </c>
      <c r="F114" s="129">
        <v>666.99</v>
      </c>
      <c r="G114" s="133" t="s">
        <v>261</v>
      </c>
      <c r="H114" s="131"/>
      <c r="I114" s="130" t="s">
        <v>389</v>
      </c>
      <c r="J114" s="33"/>
      <c r="K114" s="33"/>
      <c r="L114" s="33"/>
    </row>
    <row r="115" spans="1:13" ht="24">
      <c r="A115" s="80">
        <v>108</v>
      </c>
      <c r="B115" s="127" t="s">
        <v>395</v>
      </c>
      <c r="C115" s="139" t="s">
        <v>396</v>
      </c>
      <c r="D115" s="128">
        <v>2022</v>
      </c>
      <c r="E115" s="128">
        <v>1</v>
      </c>
      <c r="F115" s="129">
        <v>1558.11</v>
      </c>
      <c r="G115" s="133" t="s">
        <v>261</v>
      </c>
      <c r="H115" s="131"/>
      <c r="I115" s="130" t="s">
        <v>389</v>
      </c>
      <c r="J115" s="33"/>
      <c r="K115" s="33"/>
      <c r="L115" s="33"/>
      <c r="M115" s="83">
        <f>F110+F111+F112+F113+F114+F115+F116+F117+F118+F119+F120+F121+F122+F123+F124+F125+F126+F127+F128</f>
        <v>50888.770000000011</v>
      </c>
    </row>
    <row r="116" spans="1:13" ht="24">
      <c r="A116" s="80">
        <v>109</v>
      </c>
      <c r="B116" s="127" t="s">
        <v>269</v>
      </c>
      <c r="C116" s="139" t="s">
        <v>397</v>
      </c>
      <c r="D116" s="128">
        <v>2021</v>
      </c>
      <c r="E116" s="128">
        <v>2</v>
      </c>
      <c r="F116" s="129">
        <v>7939.56</v>
      </c>
      <c r="G116" s="133" t="s">
        <v>261</v>
      </c>
      <c r="H116" s="131"/>
      <c r="I116" s="130" t="s">
        <v>389</v>
      </c>
      <c r="J116" s="33"/>
      <c r="K116" s="33"/>
      <c r="L116" s="33"/>
    </row>
    <row r="117" spans="1:13" ht="24">
      <c r="A117" s="80">
        <v>110</v>
      </c>
      <c r="B117" s="127" t="s">
        <v>262</v>
      </c>
      <c r="C117" s="139" t="s">
        <v>398</v>
      </c>
      <c r="D117" s="128">
        <v>2021</v>
      </c>
      <c r="E117" s="128">
        <v>2</v>
      </c>
      <c r="F117" s="129">
        <v>1563.1</v>
      </c>
      <c r="G117" s="133" t="s">
        <v>261</v>
      </c>
      <c r="H117" s="131"/>
      <c r="I117" s="130" t="s">
        <v>389</v>
      </c>
      <c r="J117" s="33"/>
      <c r="K117" s="33"/>
      <c r="L117" s="33"/>
      <c r="M117" s="82">
        <f>F110+F111+F112+F113+F114+F115+F116+F117+F118+F119+F120+F121+F122+F123+F124+F125+F126+F127+F128</f>
        <v>50888.770000000011</v>
      </c>
    </row>
    <row r="118" spans="1:13" ht="24">
      <c r="A118" s="80">
        <v>111</v>
      </c>
      <c r="B118" s="127" t="s">
        <v>262</v>
      </c>
      <c r="C118" s="127" t="s">
        <v>399</v>
      </c>
      <c r="D118" s="128">
        <v>2021</v>
      </c>
      <c r="E118" s="128">
        <v>1</v>
      </c>
      <c r="F118" s="129">
        <v>656.26</v>
      </c>
      <c r="G118" s="133" t="s">
        <v>261</v>
      </c>
      <c r="H118" s="131"/>
      <c r="I118" s="130" t="s">
        <v>389</v>
      </c>
      <c r="J118" s="33"/>
      <c r="K118" s="33"/>
      <c r="L118" s="33"/>
    </row>
    <row r="119" spans="1:13" ht="24">
      <c r="A119" s="80">
        <v>112</v>
      </c>
      <c r="B119" s="127" t="s">
        <v>297</v>
      </c>
      <c r="C119" s="127" t="s">
        <v>400</v>
      </c>
      <c r="D119" s="128">
        <v>2021</v>
      </c>
      <c r="E119" s="128">
        <v>1</v>
      </c>
      <c r="F119" s="129">
        <v>1673.18</v>
      </c>
      <c r="G119" s="133" t="s">
        <v>261</v>
      </c>
      <c r="H119" s="131"/>
      <c r="I119" s="130" t="s">
        <v>389</v>
      </c>
      <c r="J119" s="33"/>
      <c r="K119" s="33"/>
      <c r="L119" s="33"/>
    </row>
    <row r="120" spans="1:13" ht="24">
      <c r="A120" s="80">
        <v>113</v>
      </c>
      <c r="B120" s="127" t="s">
        <v>481</v>
      </c>
      <c r="C120" s="127" t="s">
        <v>814</v>
      </c>
      <c r="D120" s="128"/>
      <c r="E120" s="128">
        <v>1</v>
      </c>
      <c r="F120" s="129">
        <v>3969.78</v>
      </c>
      <c r="G120" s="133" t="s">
        <v>261</v>
      </c>
      <c r="H120" s="131"/>
      <c r="I120" s="130" t="s">
        <v>389</v>
      </c>
      <c r="J120" s="33"/>
      <c r="K120" s="33"/>
      <c r="L120" s="33"/>
    </row>
    <row r="121" spans="1:13" ht="24">
      <c r="A121" s="80">
        <v>114</v>
      </c>
      <c r="B121" s="127" t="s">
        <v>262</v>
      </c>
      <c r="C121" s="127" t="s">
        <v>813</v>
      </c>
      <c r="D121" s="128">
        <v>2023</v>
      </c>
      <c r="E121" s="128">
        <v>1</v>
      </c>
      <c r="F121" s="129">
        <v>781.55</v>
      </c>
      <c r="G121" s="133" t="s">
        <v>261</v>
      </c>
      <c r="H121" s="131"/>
      <c r="I121" s="130" t="s">
        <v>389</v>
      </c>
      <c r="J121" s="33"/>
      <c r="K121" s="33"/>
      <c r="L121" s="33"/>
      <c r="M121" s="82" t="s">
        <v>319</v>
      </c>
    </row>
    <row r="122" spans="1:13" ht="24">
      <c r="A122" s="80">
        <v>115</v>
      </c>
      <c r="B122" s="127" t="s">
        <v>278</v>
      </c>
      <c r="C122" s="127" t="s">
        <v>401</v>
      </c>
      <c r="D122" s="128">
        <v>2021</v>
      </c>
      <c r="E122" s="128">
        <v>1</v>
      </c>
      <c r="F122" s="129">
        <v>819.18</v>
      </c>
      <c r="G122" s="133" t="s">
        <v>261</v>
      </c>
      <c r="H122" s="131"/>
      <c r="I122" s="130" t="s">
        <v>389</v>
      </c>
      <c r="J122" s="33"/>
      <c r="K122" s="33"/>
      <c r="L122" s="33"/>
      <c r="M122" s="82">
        <v>6188.83</v>
      </c>
    </row>
    <row r="123" spans="1:13" ht="24">
      <c r="A123" s="80">
        <v>116</v>
      </c>
      <c r="B123" s="127" t="s">
        <v>402</v>
      </c>
      <c r="C123" s="127" t="s">
        <v>403</v>
      </c>
      <c r="D123" s="128">
        <v>2021</v>
      </c>
      <c r="E123" s="128">
        <v>1</v>
      </c>
      <c r="F123" s="129">
        <v>769</v>
      </c>
      <c r="G123" s="133" t="s">
        <v>261</v>
      </c>
      <c r="H123" s="131"/>
      <c r="I123" s="130" t="s">
        <v>389</v>
      </c>
      <c r="J123" s="33"/>
      <c r="K123" s="33"/>
      <c r="L123" s="33"/>
      <c r="M123" s="82" t="s">
        <v>261</v>
      </c>
    </row>
    <row r="124" spans="1:13" ht="24">
      <c r="A124" s="80">
        <v>117</v>
      </c>
      <c r="B124" s="127" t="s">
        <v>330</v>
      </c>
      <c r="C124" s="127" t="s">
        <v>404</v>
      </c>
      <c r="D124" s="128">
        <v>2019</v>
      </c>
      <c r="E124" s="128">
        <v>1</v>
      </c>
      <c r="F124" s="129">
        <v>2645.73</v>
      </c>
      <c r="G124" s="133" t="s">
        <v>261</v>
      </c>
      <c r="H124" s="131"/>
      <c r="I124" s="130" t="s">
        <v>389</v>
      </c>
      <c r="J124" s="33" t="s">
        <v>261</v>
      </c>
      <c r="K124" s="33"/>
      <c r="L124" s="33"/>
      <c r="M124" s="82">
        <v>44699.94</v>
      </c>
    </row>
    <row r="125" spans="1:13" ht="24">
      <c r="A125" s="80">
        <v>118</v>
      </c>
      <c r="B125" s="127" t="s">
        <v>262</v>
      </c>
      <c r="C125" s="127" t="s">
        <v>405</v>
      </c>
      <c r="D125" s="128">
        <v>2019</v>
      </c>
      <c r="E125" s="128">
        <v>1</v>
      </c>
      <c r="F125" s="129">
        <v>464.94</v>
      </c>
      <c r="G125" s="133" t="s">
        <v>261</v>
      </c>
      <c r="H125" s="131"/>
      <c r="I125" s="130" t="s">
        <v>389</v>
      </c>
      <c r="J125" s="34">
        <f>SUM(F110:F125)</f>
        <v>44699.94000000001</v>
      </c>
      <c r="K125" s="33"/>
      <c r="L125" s="33"/>
    </row>
    <row r="126" spans="1:13" ht="24">
      <c r="A126" s="80">
        <v>119</v>
      </c>
      <c r="B126" s="127" t="s">
        <v>289</v>
      </c>
      <c r="C126" s="127" t="s">
        <v>406</v>
      </c>
      <c r="D126" s="128">
        <v>2021</v>
      </c>
      <c r="E126" s="128">
        <v>1</v>
      </c>
      <c r="F126" s="129">
        <v>2332.6799999999998</v>
      </c>
      <c r="G126" s="133" t="s">
        <v>859</v>
      </c>
      <c r="H126" s="131"/>
      <c r="I126" s="130" t="s">
        <v>389</v>
      </c>
      <c r="J126" s="33"/>
      <c r="K126" s="33"/>
      <c r="L126" s="33"/>
    </row>
    <row r="127" spans="1:13" ht="24">
      <c r="A127" s="80">
        <v>120</v>
      </c>
      <c r="B127" s="127" t="s">
        <v>289</v>
      </c>
      <c r="C127" s="127" t="s">
        <v>407</v>
      </c>
      <c r="D127" s="128">
        <v>2021</v>
      </c>
      <c r="E127" s="128">
        <v>1</v>
      </c>
      <c r="F127" s="129">
        <v>2380.15</v>
      </c>
      <c r="G127" s="133" t="s">
        <v>859</v>
      </c>
      <c r="H127" s="131"/>
      <c r="I127" s="130" t="s">
        <v>389</v>
      </c>
      <c r="J127" s="33"/>
      <c r="K127" s="33"/>
      <c r="L127" s="33"/>
    </row>
    <row r="128" spans="1:13" ht="24">
      <c r="A128" s="80">
        <v>121</v>
      </c>
      <c r="B128" s="127" t="s">
        <v>289</v>
      </c>
      <c r="C128" s="127" t="s">
        <v>408</v>
      </c>
      <c r="D128" s="128">
        <v>2021</v>
      </c>
      <c r="E128" s="128">
        <v>1</v>
      </c>
      <c r="F128" s="129">
        <v>1476</v>
      </c>
      <c r="G128" s="133" t="s">
        <v>859</v>
      </c>
      <c r="H128" s="131"/>
      <c r="I128" s="130" t="s">
        <v>389</v>
      </c>
      <c r="J128" s="33" t="s">
        <v>319</v>
      </c>
      <c r="K128" s="33" t="s">
        <v>294</v>
      </c>
      <c r="L128" s="33"/>
    </row>
    <row r="129" spans="1:14" ht="24">
      <c r="A129" s="80">
        <v>122</v>
      </c>
      <c r="B129" s="127" t="s">
        <v>308</v>
      </c>
      <c r="C129" s="127" t="s">
        <v>409</v>
      </c>
      <c r="D129" s="128">
        <v>2020</v>
      </c>
      <c r="E129" s="128">
        <v>1</v>
      </c>
      <c r="F129" s="129">
        <v>2844.09</v>
      </c>
      <c r="G129" s="133" t="s">
        <v>261</v>
      </c>
      <c r="H129" s="131"/>
      <c r="I129" s="130" t="s">
        <v>410</v>
      </c>
      <c r="J129" s="33"/>
      <c r="K129" s="33"/>
      <c r="L129" s="33"/>
    </row>
    <row r="130" spans="1:14" ht="24">
      <c r="A130" s="80">
        <v>123</v>
      </c>
      <c r="B130" s="127" t="s">
        <v>275</v>
      </c>
      <c r="C130" s="127" t="s">
        <v>411</v>
      </c>
      <c r="D130" s="128">
        <v>2021</v>
      </c>
      <c r="E130" s="128">
        <v>38</v>
      </c>
      <c r="F130" s="129">
        <v>31993.34</v>
      </c>
      <c r="G130" s="133" t="s">
        <v>261</v>
      </c>
      <c r="H130" s="131"/>
      <c r="I130" s="130" t="s">
        <v>410</v>
      </c>
      <c r="J130" s="33"/>
      <c r="K130" s="33"/>
      <c r="L130" s="33"/>
    </row>
    <row r="131" spans="1:14" ht="24">
      <c r="A131" s="80">
        <v>124</v>
      </c>
      <c r="B131" s="127" t="s">
        <v>301</v>
      </c>
      <c r="C131" s="127" t="s">
        <v>412</v>
      </c>
      <c r="D131" s="128">
        <v>2022</v>
      </c>
      <c r="E131" s="128">
        <v>1</v>
      </c>
      <c r="F131" s="129">
        <v>537.21</v>
      </c>
      <c r="G131" s="133" t="s">
        <v>261</v>
      </c>
      <c r="H131" s="131"/>
      <c r="I131" s="130" t="s">
        <v>410</v>
      </c>
      <c r="J131" s="33"/>
      <c r="K131" s="33"/>
      <c r="L131" s="33"/>
    </row>
    <row r="132" spans="1:14" ht="24">
      <c r="A132" s="80">
        <v>125</v>
      </c>
      <c r="B132" s="127" t="s">
        <v>278</v>
      </c>
      <c r="C132" s="127" t="s">
        <v>413</v>
      </c>
      <c r="D132" s="128">
        <v>2021</v>
      </c>
      <c r="E132" s="128">
        <v>1</v>
      </c>
      <c r="F132" s="129">
        <v>2084.52</v>
      </c>
      <c r="G132" s="133" t="s">
        <v>261</v>
      </c>
      <c r="H132" s="131"/>
      <c r="I132" s="130" t="s">
        <v>410</v>
      </c>
      <c r="J132" s="33"/>
      <c r="K132" s="33"/>
      <c r="L132" s="33"/>
    </row>
    <row r="133" spans="1:14" ht="24">
      <c r="A133" s="80">
        <v>126</v>
      </c>
      <c r="B133" s="127" t="s">
        <v>269</v>
      </c>
      <c r="C133" s="127" t="s">
        <v>414</v>
      </c>
      <c r="D133" s="128">
        <v>2021</v>
      </c>
      <c r="E133" s="128">
        <v>1</v>
      </c>
      <c r="F133" s="129">
        <v>3969.78</v>
      </c>
      <c r="G133" s="133" t="s">
        <v>261</v>
      </c>
      <c r="H133" s="131"/>
      <c r="I133" s="130" t="s">
        <v>410</v>
      </c>
      <c r="J133" s="33"/>
      <c r="K133" s="33"/>
      <c r="L133" s="33"/>
    </row>
    <row r="134" spans="1:14" ht="24">
      <c r="A134" s="80">
        <v>127</v>
      </c>
      <c r="B134" s="127" t="s">
        <v>262</v>
      </c>
      <c r="C134" s="127" t="s">
        <v>415</v>
      </c>
      <c r="D134" s="128">
        <v>2021</v>
      </c>
      <c r="E134" s="128">
        <v>1</v>
      </c>
      <c r="F134" s="129">
        <v>781.55</v>
      </c>
      <c r="G134" s="133" t="s">
        <v>261</v>
      </c>
      <c r="H134" s="131"/>
      <c r="I134" s="130" t="s">
        <v>410</v>
      </c>
      <c r="J134" s="33"/>
      <c r="K134" s="33"/>
      <c r="L134" s="33"/>
    </row>
    <row r="135" spans="1:14" ht="24">
      <c r="A135" s="80">
        <v>128</v>
      </c>
      <c r="B135" s="127" t="s">
        <v>812</v>
      </c>
      <c r="C135" s="145">
        <v>31837</v>
      </c>
      <c r="D135" s="128">
        <v>2023</v>
      </c>
      <c r="E135" s="128">
        <v>1</v>
      </c>
      <c r="F135" s="129">
        <v>667</v>
      </c>
      <c r="G135" s="133" t="s">
        <v>261</v>
      </c>
      <c r="H135" s="131"/>
      <c r="I135" s="130" t="s">
        <v>410</v>
      </c>
      <c r="J135" s="33"/>
      <c r="K135" s="33"/>
      <c r="L135" s="33"/>
    </row>
    <row r="136" spans="1:14" ht="24">
      <c r="A136" s="80">
        <v>129</v>
      </c>
      <c r="B136" s="127" t="s">
        <v>278</v>
      </c>
      <c r="C136" s="140" t="s">
        <v>811</v>
      </c>
      <c r="D136" s="128">
        <v>2021</v>
      </c>
      <c r="E136" s="128">
        <v>1</v>
      </c>
      <c r="F136" s="129">
        <v>2084.52</v>
      </c>
      <c r="G136" s="133" t="s">
        <v>261</v>
      </c>
      <c r="H136" s="131"/>
      <c r="I136" s="130" t="s">
        <v>410</v>
      </c>
      <c r="J136" s="33"/>
      <c r="K136" s="33"/>
      <c r="L136" s="33"/>
    </row>
    <row r="137" spans="1:14" ht="24">
      <c r="A137" s="80">
        <v>130</v>
      </c>
      <c r="B137" s="127" t="s">
        <v>278</v>
      </c>
      <c r="C137" s="127" t="s">
        <v>416</v>
      </c>
      <c r="D137" s="128">
        <v>2021</v>
      </c>
      <c r="E137" s="128">
        <v>1</v>
      </c>
      <c r="F137" s="129">
        <v>819.18</v>
      </c>
      <c r="G137" s="133" t="s">
        <v>261</v>
      </c>
      <c r="H137" s="131"/>
      <c r="I137" s="130" t="s">
        <v>410</v>
      </c>
      <c r="J137" s="33"/>
      <c r="K137" s="33"/>
      <c r="L137" s="33"/>
    </row>
    <row r="138" spans="1:14" ht="24">
      <c r="A138" s="80">
        <v>131</v>
      </c>
      <c r="B138" s="127" t="s">
        <v>269</v>
      </c>
      <c r="C138" s="127" t="s">
        <v>417</v>
      </c>
      <c r="D138" s="128">
        <v>2021</v>
      </c>
      <c r="E138" s="128">
        <v>1</v>
      </c>
      <c r="F138" s="129">
        <v>4092.21</v>
      </c>
      <c r="G138" s="133" t="s">
        <v>261</v>
      </c>
      <c r="H138" s="131"/>
      <c r="I138" s="130" t="s">
        <v>410</v>
      </c>
      <c r="J138" s="33"/>
      <c r="K138" s="33"/>
      <c r="L138" s="33"/>
      <c r="N138" s="83">
        <f>F129+F130+F131+F132+F133+F134+F135+F136+F137+F138+F139+F140+F141+F142+F143+F144+F145+F146+F147</f>
        <v>66304.31</v>
      </c>
    </row>
    <row r="139" spans="1:14" ht="24">
      <c r="A139" s="80">
        <v>132</v>
      </c>
      <c r="B139" s="127" t="s">
        <v>262</v>
      </c>
      <c r="C139" s="127" t="s">
        <v>418</v>
      </c>
      <c r="D139" s="128">
        <v>2021</v>
      </c>
      <c r="E139" s="128">
        <v>1</v>
      </c>
      <c r="F139" s="129">
        <v>805.65</v>
      </c>
      <c r="G139" s="133" t="s">
        <v>261</v>
      </c>
      <c r="H139" s="131"/>
      <c r="I139" s="130" t="s">
        <v>410</v>
      </c>
      <c r="J139" s="33"/>
      <c r="K139" s="33"/>
      <c r="L139" s="33"/>
    </row>
    <row r="140" spans="1:14" ht="24">
      <c r="A140" s="80">
        <v>133</v>
      </c>
      <c r="B140" s="127" t="s">
        <v>330</v>
      </c>
      <c r="C140" s="127" t="s">
        <v>419</v>
      </c>
      <c r="D140" s="128">
        <v>2020</v>
      </c>
      <c r="E140" s="128">
        <v>1</v>
      </c>
      <c r="F140" s="129">
        <v>4920</v>
      </c>
      <c r="G140" s="133" t="s">
        <v>261</v>
      </c>
      <c r="H140" s="131"/>
      <c r="I140" s="130" t="s">
        <v>410</v>
      </c>
      <c r="J140" s="33" t="s">
        <v>261</v>
      </c>
      <c r="K140" s="33"/>
      <c r="L140" s="33"/>
    </row>
    <row r="141" spans="1:14" ht="24">
      <c r="A141" s="80">
        <v>134</v>
      </c>
      <c r="B141" s="127" t="s">
        <v>262</v>
      </c>
      <c r="C141" s="127" t="s">
        <v>420</v>
      </c>
      <c r="D141" s="128">
        <v>2020</v>
      </c>
      <c r="E141" s="128">
        <v>1</v>
      </c>
      <c r="F141" s="129">
        <v>627.29999999999995</v>
      </c>
      <c r="G141" s="133" t="s">
        <v>261</v>
      </c>
      <c r="H141" s="131"/>
      <c r="I141" s="130" t="s">
        <v>410</v>
      </c>
      <c r="J141" s="34">
        <f>F140+F141+F139+F138+F137+F136+F135+F134+F133+F132+F131+F130+F129</f>
        <v>56226.349999999991</v>
      </c>
      <c r="K141" s="33"/>
      <c r="L141" s="33"/>
    </row>
    <row r="142" spans="1:14" ht="24">
      <c r="A142" s="80">
        <v>135</v>
      </c>
      <c r="B142" s="127" t="s">
        <v>421</v>
      </c>
      <c r="C142" s="146" t="s">
        <v>422</v>
      </c>
      <c r="D142" s="128">
        <v>2019</v>
      </c>
      <c r="E142" s="128">
        <v>1</v>
      </c>
      <c r="F142" s="129">
        <v>1206.56</v>
      </c>
      <c r="G142" s="133" t="s">
        <v>266</v>
      </c>
      <c r="H142" s="131"/>
      <c r="I142" s="130" t="s">
        <v>410</v>
      </c>
      <c r="J142" s="49"/>
      <c r="K142" s="33"/>
      <c r="L142" s="33"/>
    </row>
    <row r="143" spans="1:14" ht="24">
      <c r="A143" s="80">
        <v>136</v>
      </c>
      <c r="B143" s="127" t="s">
        <v>421</v>
      </c>
      <c r="C143" s="142" t="s">
        <v>423</v>
      </c>
      <c r="D143" s="128">
        <v>2019</v>
      </c>
      <c r="E143" s="128">
        <v>1</v>
      </c>
      <c r="F143" s="129">
        <v>1206.57</v>
      </c>
      <c r="G143" s="133" t="s">
        <v>266</v>
      </c>
      <c r="H143" s="131"/>
      <c r="I143" s="130" t="s">
        <v>410</v>
      </c>
      <c r="J143" s="50">
        <f>F143+F142</f>
        <v>2413.13</v>
      </c>
      <c r="K143" s="33" t="s">
        <v>266</v>
      </c>
      <c r="L143" s="33"/>
    </row>
    <row r="144" spans="1:14" ht="24">
      <c r="A144" s="80">
        <v>137</v>
      </c>
      <c r="B144" s="127" t="s">
        <v>289</v>
      </c>
      <c r="C144" s="127" t="s">
        <v>424</v>
      </c>
      <c r="D144" s="128">
        <v>2021</v>
      </c>
      <c r="E144" s="128">
        <v>1</v>
      </c>
      <c r="F144" s="129">
        <v>1476</v>
      </c>
      <c r="G144" s="133" t="s">
        <v>859</v>
      </c>
      <c r="H144" s="131"/>
      <c r="I144" s="130" t="s">
        <v>410</v>
      </c>
      <c r="J144" s="33"/>
      <c r="K144" s="33"/>
      <c r="L144" s="33"/>
      <c r="M144" s="86"/>
    </row>
    <row r="145" spans="1:14" ht="24">
      <c r="A145" s="80">
        <v>138</v>
      </c>
      <c r="B145" s="127" t="s">
        <v>289</v>
      </c>
      <c r="C145" s="144" t="s">
        <v>425</v>
      </c>
      <c r="D145" s="128">
        <v>2021</v>
      </c>
      <c r="E145" s="128">
        <v>1</v>
      </c>
      <c r="F145" s="129">
        <v>1476</v>
      </c>
      <c r="G145" s="133" t="s">
        <v>859</v>
      </c>
      <c r="H145" s="131"/>
      <c r="I145" s="130" t="s">
        <v>410</v>
      </c>
      <c r="J145" s="33"/>
      <c r="K145" s="33"/>
      <c r="L145" s="33"/>
      <c r="M145" s="82"/>
    </row>
    <row r="146" spans="1:14" ht="24">
      <c r="A146" s="80">
        <v>139</v>
      </c>
      <c r="B146" s="127" t="s">
        <v>289</v>
      </c>
      <c r="C146" s="127" t="s">
        <v>426</v>
      </c>
      <c r="D146" s="128">
        <v>2020</v>
      </c>
      <c r="E146" s="128">
        <v>1</v>
      </c>
      <c r="F146" s="129">
        <v>2332.6799999999998</v>
      </c>
      <c r="G146" s="133" t="s">
        <v>859</v>
      </c>
      <c r="H146" s="131"/>
      <c r="I146" s="130" t="s">
        <v>410</v>
      </c>
      <c r="J146" s="33"/>
      <c r="K146" s="33"/>
      <c r="L146" s="33"/>
    </row>
    <row r="147" spans="1:14" ht="24">
      <c r="A147" s="80">
        <v>140</v>
      </c>
      <c r="B147" s="127" t="s">
        <v>289</v>
      </c>
      <c r="C147" s="127" t="s">
        <v>427</v>
      </c>
      <c r="D147" s="128">
        <v>2020</v>
      </c>
      <c r="E147" s="128">
        <v>1</v>
      </c>
      <c r="F147" s="129">
        <v>2380.15</v>
      </c>
      <c r="G147" s="133" t="s">
        <v>859</v>
      </c>
      <c r="H147" s="131"/>
      <c r="I147" s="130" t="s">
        <v>410</v>
      </c>
      <c r="J147" s="33" t="s">
        <v>319</v>
      </c>
      <c r="K147" s="33" t="s">
        <v>294</v>
      </c>
      <c r="L147" s="33"/>
      <c r="M147" s="82"/>
    </row>
    <row r="148" spans="1:14" ht="24">
      <c r="A148" s="80">
        <v>141</v>
      </c>
      <c r="B148" s="127" t="s">
        <v>308</v>
      </c>
      <c r="C148" s="140" t="s">
        <v>428</v>
      </c>
      <c r="D148" s="128">
        <v>2020</v>
      </c>
      <c r="E148" s="128">
        <v>1</v>
      </c>
      <c r="F148" s="129">
        <v>2844.09</v>
      </c>
      <c r="G148" s="133" t="s">
        <v>261</v>
      </c>
      <c r="H148" s="131"/>
      <c r="I148" s="130" t="s">
        <v>429</v>
      </c>
      <c r="J148" s="33"/>
      <c r="K148" s="33"/>
      <c r="L148" s="33"/>
    </row>
    <row r="149" spans="1:14" ht="24">
      <c r="A149" s="80">
        <v>142</v>
      </c>
      <c r="B149" s="127" t="s">
        <v>264</v>
      </c>
      <c r="C149" s="127" t="s">
        <v>430</v>
      </c>
      <c r="D149" s="128">
        <v>2021</v>
      </c>
      <c r="E149" s="128">
        <v>1</v>
      </c>
      <c r="F149" s="129">
        <v>2084.52</v>
      </c>
      <c r="G149" s="133" t="s">
        <v>261</v>
      </c>
      <c r="H149" s="131"/>
      <c r="I149" s="130" t="s">
        <v>429</v>
      </c>
      <c r="J149" s="33"/>
      <c r="K149" s="33"/>
      <c r="L149" s="33"/>
      <c r="M149" s="82"/>
    </row>
    <row r="150" spans="1:14" ht="24">
      <c r="A150" s="80">
        <v>143</v>
      </c>
      <c r="B150" s="127" t="s">
        <v>306</v>
      </c>
      <c r="C150" s="144" t="s">
        <v>431</v>
      </c>
      <c r="D150" s="128">
        <v>2021</v>
      </c>
      <c r="E150" s="128">
        <v>4</v>
      </c>
      <c r="F150" s="129">
        <v>2668</v>
      </c>
      <c r="G150" s="133" t="s">
        <v>261</v>
      </c>
      <c r="H150" s="131"/>
      <c r="I150" s="130" t="s">
        <v>429</v>
      </c>
      <c r="J150" s="33"/>
      <c r="K150" s="33"/>
      <c r="L150" s="33"/>
    </row>
    <row r="151" spans="1:14" ht="24">
      <c r="A151" s="80">
        <v>144</v>
      </c>
      <c r="B151" s="127" t="s">
        <v>275</v>
      </c>
      <c r="C151" s="144" t="s">
        <v>432</v>
      </c>
      <c r="D151" s="128">
        <v>2021</v>
      </c>
      <c r="E151" s="128">
        <v>30</v>
      </c>
      <c r="F151" s="129">
        <v>25257.9</v>
      </c>
      <c r="G151" s="133" t="s">
        <v>261</v>
      </c>
      <c r="H151" s="131"/>
      <c r="I151" s="130" t="s">
        <v>429</v>
      </c>
      <c r="J151" s="33"/>
      <c r="K151" s="33"/>
      <c r="L151" s="33"/>
    </row>
    <row r="152" spans="1:14" ht="24">
      <c r="A152" s="80">
        <v>145</v>
      </c>
      <c r="B152" s="127" t="s">
        <v>433</v>
      </c>
      <c r="C152" s="144" t="s">
        <v>434</v>
      </c>
      <c r="D152" s="128">
        <v>2022</v>
      </c>
      <c r="E152" s="128">
        <v>1</v>
      </c>
      <c r="F152" s="129">
        <v>5174.58</v>
      </c>
      <c r="G152" s="133" t="s">
        <v>261</v>
      </c>
      <c r="H152" s="131"/>
      <c r="I152" s="130" t="s">
        <v>429</v>
      </c>
      <c r="J152" s="33"/>
      <c r="K152" s="33"/>
      <c r="L152" s="33"/>
    </row>
    <row r="153" spans="1:14" ht="24">
      <c r="A153" s="80">
        <v>146</v>
      </c>
      <c r="B153" s="127" t="s">
        <v>269</v>
      </c>
      <c r="C153" s="127" t="s">
        <v>435</v>
      </c>
      <c r="D153" s="128">
        <v>2021</v>
      </c>
      <c r="E153" s="128">
        <v>1</v>
      </c>
      <c r="F153" s="129">
        <v>3969.68</v>
      </c>
      <c r="G153" s="133" t="s">
        <v>261</v>
      </c>
      <c r="H153" s="131"/>
      <c r="I153" s="130" t="s">
        <v>429</v>
      </c>
      <c r="J153" s="33"/>
      <c r="K153" s="33"/>
      <c r="L153" s="33"/>
    </row>
    <row r="154" spans="1:14" ht="24">
      <c r="A154" s="80">
        <v>147</v>
      </c>
      <c r="B154" s="127" t="s">
        <v>810</v>
      </c>
      <c r="C154" s="127" t="s">
        <v>809</v>
      </c>
      <c r="D154" s="128">
        <v>2023</v>
      </c>
      <c r="E154" s="128">
        <v>1</v>
      </c>
      <c r="F154" s="129">
        <v>1589.34</v>
      </c>
      <c r="G154" s="133" t="s">
        <v>261</v>
      </c>
      <c r="H154" s="131"/>
      <c r="I154" s="130" t="s">
        <v>429</v>
      </c>
      <c r="J154" s="33"/>
      <c r="K154" s="33"/>
      <c r="L154" s="33"/>
    </row>
    <row r="155" spans="1:14" ht="24">
      <c r="A155" s="80">
        <v>148</v>
      </c>
      <c r="B155" s="127" t="s">
        <v>262</v>
      </c>
      <c r="C155" s="127" t="s">
        <v>436</v>
      </c>
      <c r="D155" s="128">
        <v>2021</v>
      </c>
      <c r="E155" s="128">
        <v>1</v>
      </c>
      <c r="F155" s="129">
        <v>781.44</v>
      </c>
      <c r="G155" s="133" t="s">
        <v>261</v>
      </c>
      <c r="H155" s="131"/>
      <c r="I155" s="130" t="s">
        <v>429</v>
      </c>
      <c r="J155" s="33"/>
      <c r="K155" s="33"/>
      <c r="L155" s="33"/>
    </row>
    <row r="156" spans="1:14" ht="24">
      <c r="A156" s="80">
        <v>149</v>
      </c>
      <c r="B156" s="127" t="s">
        <v>262</v>
      </c>
      <c r="C156" s="127" t="s">
        <v>437</v>
      </c>
      <c r="D156" s="128">
        <v>2020</v>
      </c>
      <c r="E156" s="128">
        <v>1</v>
      </c>
      <c r="F156" s="129">
        <v>560</v>
      </c>
      <c r="G156" s="133" t="s">
        <v>261</v>
      </c>
      <c r="H156" s="131"/>
      <c r="I156" s="130" t="s">
        <v>429</v>
      </c>
      <c r="J156" s="47">
        <f>SUM(F148:F156)</f>
        <v>44929.55</v>
      </c>
      <c r="K156" s="33" t="s">
        <v>261</v>
      </c>
      <c r="L156" s="33"/>
      <c r="N156" s="83">
        <f>F148+F149+F150+F151+F152+F153+F154+F155+F156+F157+F158+F159+F160+F161+F162</f>
        <v>65566.850000000006</v>
      </c>
    </row>
    <row r="157" spans="1:14" ht="24">
      <c r="A157" s="80">
        <v>150</v>
      </c>
      <c r="B157" s="127" t="s">
        <v>289</v>
      </c>
      <c r="C157" s="127" t="s">
        <v>438</v>
      </c>
      <c r="D157" s="128">
        <v>2020</v>
      </c>
      <c r="E157" s="128">
        <v>4</v>
      </c>
      <c r="F157" s="129">
        <v>5727.36</v>
      </c>
      <c r="G157" s="133" t="s">
        <v>859</v>
      </c>
      <c r="H157" s="131"/>
      <c r="I157" s="130" t="s">
        <v>429</v>
      </c>
      <c r="J157" s="33"/>
      <c r="K157" s="33"/>
      <c r="L157" s="33"/>
    </row>
    <row r="158" spans="1:14" ht="24">
      <c r="A158" s="80">
        <v>151</v>
      </c>
      <c r="B158" s="127" t="s">
        <v>289</v>
      </c>
      <c r="C158" s="127" t="s">
        <v>439</v>
      </c>
      <c r="D158" s="128">
        <v>2020</v>
      </c>
      <c r="E158" s="128">
        <v>1</v>
      </c>
      <c r="F158" s="129">
        <v>2332.6799999999998</v>
      </c>
      <c r="G158" s="133" t="s">
        <v>859</v>
      </c>
      <c r="H158" s="131"/>
      <c r="I158" s="130" t="s">
        <v>429</v>
      </c>
      <c r="J158" s="33"/>
      <c r="K158" s="33"/>
      <c r="L158" s="33"/>
    </row>
    <row r="159" spans="1:14" ht="24">
      <c r="A159" s="80">
        <v>152</v>
      </c>
      <c r="B159" s="127" t="s">
        <v>289</v>
      </c>
      <c r="C159" s="127" t="s">
        <v>440</v>
      </c>
      <c r="D159" s="128">
        <v>2020</v>
      </c>
      <c r="E159" s="128">
        <v>1</v>
      </c>
      <c r="F159" s="129">
        <v>2380.15</v>
      </c>
      <c r="G159" s="133" t="s">
        <v>859</v>
      </c>
      <c r="H159" s="131"/>
      <c r="I159" s="130" t="s">
        <v>429</v>
      </c>
      <c r="J159" s="33"/>
      <c r="K159" s="33"/>
      <c r="L159" s="33"/>
    </row>
    <row r="160" spans="1:14" ht="24">
      <c r="A160" s="80">
        <v>153</v>
      </c>
      <c r="B160" s="127" t="s">
        <v>330</v>
      </c>
      <c r="C160" s="127" t="s">
        <v>808</v>
      </c>
      <c r="D160" s="128">
        <v>2023</v>
      </c>
      <c r="E160" s="128">
        <v>2</v>
      </c>
      <c r="F160" s="129">
        <v>7939.56</v>
      </c>
      <c r="G160" s="133" t="s">
        <v>859</v>
      </c>
      <c r="H160" s="131"/>
      <c r="I160" s="130" t="s">
        <v>429</v>
      </c>
      <c r="J160" s="33"/>
      <c r="K160" s="33"/>
      <c r="L160" s="33"/>
    </row>
    <row r="161" spans="1:14" ht="24">
      <c r="A161" s="80">
        <v>154</v>
      </c>
      <c r="B161" s="127" t="s">
        <v>262</v>
      </c>
      <c r="C161" s="127" t="s">
        <v>807</v>
      </c>
      <c r="D161" s="128">
        <v>2023</v>
      </c>
      <c r="E161" s="128">
        <v>1</v>
      </c>
      <c r="F161" s="129">
        <v>781.55</v>
      </c>
      <c r="G161" s="133" t="s">
        <v>261</v>
      </c>
      <c r="H161" s="131"/>
      <c r="I161" s="130" t="s">
        <v>429</v>
      </c>
      <c r="J161" s="33"/>
      <c r="K161" s="33"/>
      <c r="L161" s="33"/>
    </row>
    <row r="162" spans="1:14" ht="24">
      <c r="A162" s="80">
        <v>155</v>
      </c>
      <c r="B162" s="127" t="s">
        <v>289</v>
      </c>
      <c r="C162" s="127" t="s">
        <v>441</v>
      </c>
      <c r="D162" s="128">
        <v>2020</v>
      </c>
      <c r="E162" s="128">
        <v>1</v>
      </c>
      <c r="F162" s="129">
        <v>1476</v>
      </c>
      <c r="G162" s="133" t="s">
        <v>859</v>
      </c>
      <c r="H162" s="131"/>
      <c r="I162" s="130" t="s">
        <v>429</v>
      </c>
      <c r="J162" s="33" t="s">
        <v>319</v>
      </c>
      <c r="K162" s="33" t="s">
        <v>294</v>
      </c>
      <c r="L162" s="33"/>
    </row>
    <row r="163" spans="1:14" ht="24">
      <c r="A163" s="80"/>
      <c r="B163" s="127"/>
      <c r="C163" s="127"/>
      <c r="D163" s="128"/>
      <c r="E163" s="128"/>
      <c r="F163" s="129"/>
      <c r="G163" s="133"/>
      <c r="H163" s="131"/>
      <c r="I163" s="130" t="s">
        <v>442</v>
      </c>
      <c r="J163" s="51">
        <f>SUM(F157:F163)</f>
        <v>20637.3</v>
      </c>
      <c r="K163" s="41">
        <f>SUM(J156:J163)</f>
        <v>65566.850000000006</v>
      </c>
      <c r="L163" s="33"/>
    </row>
    <row r="164" spans="1:14" ht="24">
      <c r="A164" s="80">
        <v>156</v>
      </c>
      <c r="B164" s="127" t="s">
        <v>444</v>
      </c>
      <c r="C164" s="140">
        <v>81508</v>
      </c>
      <c r="D164" s="128">
        <v>2020</v>
      </c>
      <c r="E164" s="128">
        <v>1</v>
      </c>
      <c r="F164" s="129">
        <v>13993</v>
      </c>
      <c r="G164" s="133" t="s">
        <v>859</v>
      </c>
      <c r="H164" s="131"/>
      <c r="I164" s="130" t="s">
        <v>442</v>
      </c>
      <c r="J164" s="33"/>
      <c r="K164" s="33"/>
      <c r="L164" s="33"/>
    </row>
    <row r="165" spans="1:14" ht="24">
      <c r="A165" s="80">
        <v>157</v>
      </c>
      <c r="B165" s="127" t="s">
        <v>445</v>
      </c>
      <c r="C165" s="140">
        <v>81497</v>
      </c>
      <c r="D165" s="128">
        <v>2019</v>
      </c>
      <c r="E165" s="128">
        <v>1</v>
      </c>
      <c r="F165" s="129">
        <v>10530</v>
      </c>
      <c r="G165" s="133" t="s">
        <v>859</v>
      </c>
      <c r="H165" s="131"/>
      <c r="I165" s="130" t="s">
        <v>442</v>
      </c>
      <c r="J165" s="33"/>
      <c r="K165" s="33"/>
      <c r="L165" s="33"/>
    </row>
    <row r="166" spans="1:14" ht="24">
      <c r="A166" s="80">
        <v>158</v>
      </c>
      <c r="B166" s="127" t="s">
        <v>445</v>
      </c>
      <c r="C166" s="140">
        <v>81498</v>
      </c>
      <c r="D166" s="128">
        <v>2019</v>
      </c>
      <c r="E166" s="128">
        <v>1</v>
      </c>
      <c r="F166" s="129">
        <v>10530</v>
      </c>
      <c r="G166" s="133" t="s">
        <v>859</v>
      </c>
      <c r="H166" s="131"/>
      <c r="I166" s="130" t="s">
        <v>442</v>
      </c>
      <c r="J166" s="33"/>
      <c r="K166" s="33"/>
      <c r="L166" s="33"/>
      <c r="N166" s="82"/>
    </row>
    <row r="167" spans="1:14" ht="24">
      <c r="A167" s="80">
        <v>159</v>
      </c>
      <c r="B167" s="127" t="s">
        <v>445</v>
      </c>
      <c r="C167" s="140">
        <v>81499</v>
      </c>
      <c r="D167" s="128">
        <v>2019</v>
      </c>
      <c r="E167" s="128">
        <v>1</v>
      </c>
      <c r="F167" s="129">
        <v>10530</v>
      </c>
      <c r="G167" s="133" t="s">
        <v>859</v>
      </c>
      <c r="H167" s="131"/>
      <c r="I167" s="130" t="s">
        <v>442</v>
      </c>
      <c r="J167" s="33"/>
      <c r="K167" s="33"/>
      <c r="L167" s="33"/>
    </row>
    <row r="168" spans="1:14" ht="24">
      <c r="A168" s="80">
        <v>160</v>
      </c>
      <c r="B168" s="127" t="s">
        <v>445</v>
      </c>
      <c r="C168" s="140">
        <v>81500</v>
      </c>
      <c r="D168" s="128">
        <v>2019</v>
      </c>
      <c r="E168" s="128">
        <v>1</v>
      </c>
      <c r="F168" s="129">
        <v>10530</v>
      </c>
      <c r="G168" s="133" t="s">
        <v>859</v>
      </c>
      <c r="H168" s="131"/>
      <c r="I168" s="130" t="s">
        <v>442</v>
      </c>
      <c r="J168" s="33"/>
      <c r="K168" s="33"/>
      <c r="L168" s="33"/>
    </row>
    <row r="169" spans="1:14" ht="24">
      <c r="A169" s="80">
        <v>161</v>
      </c>
      <c r="B169" s="127" t="s">
        <v>445</v>
      </c>
      <c r="C169" s="140">
        <v>81501</v>
      </c>
      <c r="D169" s="128">
        <v>2019</v>
      </c>
      <c r="E169" s="128">
        <v>1</v>
      </c>
      <c r="F169" s="129">
        <v>10530</v>
      </c>
      <c r="G169" s="133" t="s">
        <v>859</v>
      </c>
      <c r="H169" s="131"/>
      <c r="I169" s="130" t="s">
        <v>442</v>
      </c>
      <c r="J169" s="33"/>
      <c r="K169" s="33"/>
      <c r="L169" s="33"/>
    </row>
    <row r="170" spans="1:14" ht="24">
      <c r="A170" s="80">
        <v>162</v>
      </c>
      <c r="B170" s="127" t="s">
        <v>289</v>
      </c>
      <c r="C170" s="140" t="s">
        <v>446</v>
      </c>
      <c r="D170" s="128">
        <v>2020</v>
      </c>
      <c r="E170" s="128">
        <v>1</v>
      </c>
      <c r="F170" s="129">
        <v>1476</v>
      </c>
      <c r="G170" s="133" t="s">
        <v>859</v>
      </c>
      <c r="H170" s="131"/>
      <c r="I170" s="130" t="s">
        <v>442</v>
      </c>
      <c r="J170" s="42">
        <f>SUM(F164:F170)</f>
        <v>68119</v>
      </c>
      <c r="K170" s="41">
        <f>J170</f>
        <v>68119</v>
      </c>
      <c r="L170" s="33"/>
    </row>
    <row r="171" spans="1:14" ht="24">
      <c r="A171" s="80">
        <v>163</v>
      </c>
      <c r="B171" s="127" t="s">
        <v>262</v>
      </c>
      <c r="C171" s="140" t="s">
        <v>447</v>
      </c>
      <c r="D171" s="128">
        <v>2023</v>
      </c>
      <c r="E171" s="128">
        <v>1</v>
      </c>
      <c r="F171" s="129">
        <v>805.65</v>
      </c>
      <c r="G171" s="133" t="s">
        <v>261</v>
      </c>
      <c r="H171" s="131"/>
      <c r="I171" s="130" t="s">
        <v>448</v>
      </c>
      <c r="J171" s="33"/>
      <c r="K171" s="33"/>
      <c r="L171" s="33"/>
    </row>
    <row r="172" spans="1:14" ht="24">
      <c r="A172" s="80">
        <v>164</v>
      </c>
      <c r="B172" s="127" t="s">
        <v>259</v>
      </c>
      <c r="C172" s="140" t="s">
        <v>449</v>
      </c>
      <c r="D172" s="128">
        <v>2023</v>
      </c>
      <c r="E172" s="128">
        <v>1</v>
      </c>
      <c r="F172" s="129">
        <v>4092.21</v>
      </c>
      <c r="G172" s="133" t="s">
        <v>261</v>
      </c>
      <c r="H172" s="131"/>
      <c r="I172" s="130" t="s">
        <v>448</v>
      </c>
      <c r="J172" s="47">
        <f>SUM(F171:F172)</f>
        <v>4897.8599999999997</v>
      </c>
      <c r="K172" s="33" t="s">
        <v>261</v>
      </c>
      <c r="L172" s="33"/>
    </row>
    <row r="173" spans="1:14" ht="24">
      <c r="A173" s="80">
        <v>165</v>
      </c>
      <c r="B173" s="127" t="s">
        <v>289</v>
      </c>
      <c r="C173" s="140" t="s">
        <v>450</v>
      </c>
      <c r="D173" s="128">
        <v>2020</v>
      </c>
      <c r="E173" s="128">
        <v>1</v>
      </c>
      <c r="F173" s="129">
        <v>1476</v>
      </c>
      <c r="G173" s="133" t="s">
        <v>859</v>
      </c>
      <c r="H173" s="131"/>
      <c r="I173" s="130" t="s">
        <v>448</v>
      </c>
      <c r="J173" s="33"/>
      <c r="K173" s="33"/>
      <c r="L173" s="33"/>
    </row>
    <row r="174" spans="1:14" ht="24">
      <c r="A174" s="80"/>
      <c r="B174" s="127"/>
      <c r="C174" s="140"/>
      <c r="D174" s="128"/>
      <c r="E174" s="128"/>
      <c r="F174" s="129"/>
      <c r="G174" s="133"/>
      <c r="H174" s="131"/>
      <c r="I174" s="130" t="s">
        <v>452</v>
      </c>
      <c r="J174" s="42">
        <f>SUM(F173:F174)</f>
        <v>1476</v>
      </c>
      <c r="K174" s="41">
        <f>SUM(J172:J174)</f>
        <v>6373.86</v>
      </c>
      <c r="L174" s="33"/>
    </row>
    <row r="175" spans="1:14" ht="24">
      <c r="A175" s="80">
        <v>166</v>
      </c>
      <c r="B175" s="127" t="s">
        <v>451</v>
      </c>
      <c r="C175" s="140">
        <v>81513</v>
      </c>
      <c r="D175" s="128">
        <v>2021</v>
      </c>
      <c r="E175" s="128">
        <v>1</v>
      </c>
      <c r="F175" s="129">
        <v>20250</v>
      </c>
      <c r="G175" s="133" t="s">
        <v>859</v>
      </c>
      <c r="H175" s="131"/>
      <c r="I175" s="130" t="s">
        <v>452</v>
      </c>
      <c r="J175" s="49"/>
      <c r="K175" s="33"/>
      <c r="L175" s="33"/>
    </row>
    <row r="176" spans="1:14" ht="24">
      <c r="A176" s="80">
        <v>167</v>
      </c>
      <c r="B176" s="127" t="s">
        <v>453</v>
      </c>
      <c r="C176" s="140">
        <v>81514</v>
      </c>
      <c r="D176" s="128">
        <v>2021</v>
      </c>
      <c r="E176" s="128">
        <v>1</v>
      </c>
      <c r="F176" s="129">
        <v>22447.5</v>
      </c>
      <c r="G176" s="133" t="s">
        <v>859</v>
      </c>
      <c r="H176" s="131"/>
      <c r="I176" s="130" t="s">
        <v>452</v>
      </c>
      <c r="J176" s="33"/>
      <c r="K176" s="33"/>
      <c r="L176" s="33"/>
    </row>
    <row r="177" spans="1:14" ht="24">
      <c r="A177" s="80">
        <v>168</v>
      </c>
      <c r="B177" s="127" t="s">
        <v>454</v>
      </c>
      <c r="C177" s="140">
        <v>81515</v>
      </c>
      <c r="D177" s="128">
        <v>2021</v>
      </c>
      <c r="E177" s="128">
        <v>1</v>
      </c>
      <c r="F177" s="129">
        <v>12420</v>
      </c>
      <c r="G177" s="133" t="s">
        <v>859</v>
      </c>
      <c r="H177" s="131"/>
      <c r="I177" s="130" t="s">
        <v>452</v>
      </c>
      <c r="J177" s="33"/>
      <c r="K177" s="33"/>
      <c r="L177" s="33"/>
    </row>
    <row r="178" spans="1:14" ht="24">
      <c r="A178" s="80">
        <v>169</v>
      </c>
      <c r="B178" s="127" t="s">
        <v>289</v>
      </c>
      <c r="C178" s="140" t="s">
        <v>455</v>
      </c>
      <c r="D178" s="128">
        <v>2021</v>
      </c>
      <c r="E178" s="128">
        <v>3</v>
      </c>
      <c r="F178" s="129">
        <v>4428</v>
      </c>
      <c r="G178" s="133" t="s">
        <v>859</v>
      </c>
      <c r="H178" s="131"/>
      <c r="I178" s="130" t="s">
        <v>452</v>
      </c>
      <c r="J178" s="33"/>
      <c r="K178" s="33"/>
      <c r="L178" s="33"/>
    </row>
    <row r="179" spans="1:14" ht="24">
      <c r="A179" s="80">
        <v>170</v>
      </c>
      <c r="B179" s="127" t="s">
        <v>456</v>
      </c>
      <c r="C179" s="140" t="s">
        <v>457</v>
      </c>
      <c r="D179" s="128">
        <v>2021</v>
      </c>
      <c r="E179" s="128">
        <v>1</v>
      </c>
      <c r="F179" s="129">
        <v>1476</v>
      </c>
      <c r="G179" s="133" t="s">
        <v>859</v>
      </c>
      <c r="H179" s="131"/>
      <c r="I179" s="130" t="s">
        <v>452</v>
      </c>
      <c r="J179" s="33"/>
      <c r="K179" s="33"/>
      <c r="L179" s="33"/>
    </row>
    <row r="180" spans="1:14" ht="24">
      <c r="A180" s="80">
        <v>171</v>
      </c>
      <c r="B180" s="127" t="s">
        <v>458</v>
      </c>
      <c r="C180" s="140" t="s">
        <v>459</v>
      </c>
      <c r="D180" s="128">
        <v>2021</v>
      </c>
      <c r="E180" s="128">
        <v>1</v>
      </c>
      <c r="F180" s="129">
        <v>4305</v>
      </c>
      <c r="G180" s="133" t="s">
        <v>859</v>
      </c>
      <c r="H180" s="131"/>
      <c r="I180" s="130" t="s">
        <v>452</v>
      </c>
      <c r="J180" s="33"/>
      <c r="K180" s="33"/>
      <c r="L180" s="33"/>
    </row>
    <row r="181" spans="1:14" ht="24">
      <c r="A181" s="80">
        <v>172</v>
      </c>
      <c r="B181" s="127" t="s">
        <v>460</v>
      </c>
      <c r="C181" s="140" t="s">
        <v>461</v>
      </c>
      <c r="D181" s="128">
        <v>2021</v>
      </c>
      <c r="E181" s="128">
        <v>1</v>
      </c>
      <c r="F181" s="129">
        <v>9225</v>
      </c>
      <c r="G181" s="133" t="s">
        <v>859</v>
      </c>
      <c r="H181" s="131"/>
      <c r="I181" s="130" t="s">
        <v>452</v>
      </c>
      <c r="J181" s="33"/>
      <c r="K181" s="33"/>
      <c r="L181" s="33"/>
    </row>
    <row r="182" spans="1:14" ht="24">
      <c r="A182" s="80">
        <v>173</v>
      </c>
      <c r="B182" s="127" t="s">
        <v>289</v>
      </c>
      <c r="C182" s="140" t="s">
        <v>462</v>
      </c>
      <c r="D182" s="128">
        <v>2019</v>
      </c>
      <c r="E182" s="128">
        <v>1</v>
      </c>
      <c r="F182" s="129">
        <v>1274</v>
      </c>
      <c r="G182" s="133" t="s">
        <v>859</v>
      </c>
      <c r="H182" s="131"/>
      <c r="I182" s="130" t="s">
        <v>452</v>
      </c>
      <c r="J182" s="33" t="s">
        <v>319</v>
      </c>
      <c r="K182" s="33" t="s">
        <v>294</v>
      </c>
      <c r="L182" s="33"/>
    </row>
    <row r="183" spans="1:14" ht="24">
      <c r="A183" s="80"/>
      <c r="B183" s="127"/>
      <c r="C183" s="140"/>
      <c r="D183" s="128"/>
      <c r="E183" s="128"/>
      <c r="F183" s="129"/>
      <c r="G183" s="133"/>
      <c r="H183" s="131"/>
      <c r="I183" s="130" t="s">
        <v>463</v>
      </c>
      <c r="J183" s="40">
        <f>SUM(F175:F183)</f>
        <v>75825.5</v>
      </c>
      <c r="K183" s="41">
        <f>SUM(J175:J183)</f>
        <v>75825.5</v>
      </c>
      <c r="L183" s="33"/>
    </row>
    <row r="184" spans="1:14" ht="24">
      <c r="A184" s="80">
        <v>174</v>
      </c>
      <c r="B184" s="127" t="s">
        <v>289</v>
      </c>
      <c r="C184" s="140" t="s">
        <v>464</v>
      </c>
      <c r="D184" s="128">
        <v>2021</v>
      </c>
      <c r="E184" s="128">
        <v>1</v>
      </c>
      <c r="F184" s="129">
        <v>1476</v>
      </c>
      <c r="G184" s="133" t="s">
        <v>859</v>
      </c>
      <c r="H184" s="131"/>
      <c r="I184" s="130" t="s">
        <v>463</v>
      </c>
      <c r="J184" s="33" t="s">
        <v>319</v>
      </c>
      <c r="K184" s="33" t="s">
        <v>294</v>
      </c>
      <c r="L184" s="33"/>
    </row>
    <row r="185" spans="1:14" ht="24">
      <c r="A185" s="80"/>
      <c r="B185" s="127"/>
      <c r="C185" s="140"/>
      <c r="D185" s="128"/>
      <c r="E185" s="128"/>
      <c r="F185" s="129"/>
      <c r="G185" s="133"/>
      <c r="H185" s="131"/>
      <c r="I185" s="130" t="s">
        <v>465</v>
      </c>
      <c r="J185" s="40">
        <f>SUM(F184:F185)</f>
        <v>1476</v>
      </c>
      <c r="K185" s="41">
        <f>SUM(J184:J185)</f>
        <v>1476</v>
      </c>
      <c r="L185" s="33"/>
    </row>
    <row r="186" spans="1:14" ht="24">
      <c r="A186" s="80">
        <v>175</v>
      </c>
      <c r="B186" s="127" t="s">
        <v>466</v>
      </c>
      <c r="C186" s="140">
        <v>81505</v>
      </c>
      <c r="D186" s="128">
        <v>2019</v>
      </c>
      <c r="E186" s="128">
        <v>1</v>
      </c>
      <c r="F186" s="129">
        <v>20412</v>
      </c>
      <c r="G186" s="133" t="s">
        <v>859</v>
      </c>
      <c r="H186" s="131"/>
      <c r="I186" s="130" t="s">
        <v>465</v>
      </c>
      <c r="J186" s="33"/>
      <c r="K186" s="33"/>
      <c r="L186" s="33"/>
    </row>
    <row r="187" spans="1:14" ht="24">
      <c r="A187" s="80">
        <v>176</v>
      </c>
      <c r="B187" s="127" t="s">
        <v>289</v>
      </c>
      <c r="C187" s="140" t="s">
        <v>467</v>
      </c>
      <c r="D187" s="128">
        <v>2021</v>
      </c>
      <c r="E187" s="128">
        <v>1</v>
      </c>
      <c r="F187" s="129">
        <v>1476</v>
      </c>
      <c r="G187" s="133" t="s">
        <v>859</v>
      </c>
      <c r="H187" s="131"/>
      <c r="I187" s="130" t="s">
        <v>465</v>
      </c>
      <c r="J187" s="33" t="s">
        <v>319</v>
      </c>
      <c r="K187" s="33" t="s">
        <v>294</v>
      </c>
      <c r="L187" s="33"/>
    </row>
    <row r="188" spans="1:14" ht="24">
      <c r="A188" s="80">
        <v>177</v>
      </c>
      <c r="B188" s="127" t="s">
        <v>468</v>
      </c>
      <c r="C188" s="140">
        <v>81506</v>
      </c>
      <c r="D188" s="128">
        <v>2019</v>
      </c>
      <c r="E188" s="128">
        <v>1</v>
      </c>
      <c r="F188" s="129">
        <v>20628</v>
      </c>
      <c r="G188" s="133" t="s">
        <v>859</v>
      </c>
      <c r="H188" s="131"/>
      <c r="I188" s="130" t="s">
        <v>465</v>
      </c>
      <c r="J188" s="40">
        <f>SUM(F186:F188)</f>
        <v>42516</v>
      </c>
      <c r="K188" s="41">
        <f>SUM(J186:J188)</f>
        <v>42516</v>
      </c>
      <c r="L188" s="33"/>
      <c r="N188" s="84">
        <v>42516</v>
      </c>
    </row>
    <row r="189" spans="1:14" ht="24">
      <c r="A189" s="80"/>
      <c r="B189" s="127"/>
      <c r="C189" s="140"/>
      <c r="D189" s="128"/>
      <c r="E189" s="128"/>
      <c r="F189" s="129"/>
      <c r="G189" s="133"/>
      <c r="H189" s="131"/>
      <c r="I189" s="130" t="s">
        <v>469</v>
      </c>
      <c r="J189" s="33"/>
      <c r="K189" s="33"/>
      <c r="L189" s="33"/>
    </row>
    <row r="190" spans="1:14" ht="24">
      <c r="A190" s="80">
        <v>178</v>
      </c>
      <c r="B190" s="127" t="s">
        <v>470</v>
      </c>
      <c r="C190" s="140" t="s">
        <v>471</v>
      </c>
      <c r="D190" s="128">
        <v>2019</v>
      </c>
      <c r="E190" s="128">
        <v>10</v>
      </c>
      <c r="F190" s="129">
        <v>28941.9</v>
      </c>
      <c r="G190" s="133" t="s">
        <v>261</v>
      </c>
      <c r="H190" s="131"/>
      <c r="I190" s="130" t="s">
        <v>469</v>
      </c>
      <c r="J190" s="47">
        <f>F189+F190</f>
        <v>28941.9</v>
      </c>
      <c r="K190" s="33" t="s">
        <v>261</v>
      </c>
      <c r="L190" s="33"/>
    </row>
    <row r="191" spans="1:14" ht="24">
      <c r="A191" s="80">
        <v>179</v>
      </c>
      <c r="B191" s="127" t="s">
        <v>278</v>
      </c>
      <c r="C191" s="140" t="s">
        <v>806</v>
      </c>
      <c r="D191" s="128">
        <v>2023</v>
      </c>
      <c r="E191" s="128">
        <v>1</v>
      </c>
      <c r="F191" s="129">
        <v>794.67</v>
      </c>
      <c r="G191" s="133" t="s">
        <v>261</v>
      </c>
      <c r="H191" s="131"/>
      <c r="I191" s="130" t="s">
        <v>469</v>
      </c>
      <c r="J191" s="47"/>
      <c r="K191" s="33"/>
      <c r="L191" s="33"/>
    </row>
    <row r="192" spans="1:14" ht="24">
      <c r="A192" s="80">
        <v>180</v>
      </c>
      <c r="B192" s="127" t="s">
        <v>374</v>
      </c>
      <c r="C192" s="140" t="s">
        <v>805</v>
      </c>
      <c r="D192" s="128">
        <v>2019</v>
      </c>
      <c r="E192" s="128">
        <v>1</v>
      </c>
      <c r="F192" s="129">
        <v>5054.6899999999996</v>
      </c>
      <c r="G192" s="133" t="s">
        <v>261</v>
      </c>
      <c r="H192" s="131"/>
      <c r="I192" s="130" t="s">
        <v>469</v>
      </c>
      <c r="J192" s="47"/>
      <c r="K192" s="33"/>
      <c r="L192" s="33"/>
      <c r="M192" s="83">
        <f>F190+F191+F192+F193</f>
        <v>37743.26</v>
      </c>
    </row>
    <row r="193" spans="1:14" ht="24">
      <c r="A193" s="80">
        <v>181</v>
      </c>
      <c r="B193" s="127" t="s">
        <v>289</v>
      </c>
      <c r="C193" s="140" t="s">
        <v>472</v>
      </c>
      <c r="D193" s="128">
        <v>2021</v>
      </c>
      <c r="E193" s="128">
        <v>1</v>
      </c>
      <c r="F193" s="129">
        <v>2952</v>
      </c>
      <c r="G193" s="133" t="s">
        <v>859</v>
      </c>
      <c r="H193" s="131"/>
      <c r="I193" s="130" t="s">
        <v>469</v>
      </c>
      <c r="J193" s="33"/>
      <c r="K193" s="33"/>
      <c r="L193" s="33"/>
    </row>
    <row r="194" spans="1:14" ht="24">
      <c r="A194" s="80"/>
      <c r="B194" s="127"/>
      <c r="C194" s="140"/>
      <c r="D194" s="128"/>
      <c r="E194" s="128"/>
      <c r="F194" s="129"/>
      <c r="G194" s="133"/>
      <c r="H194" s="131"/>
      <c r="I194" s="130" t="s">
        <v>473</v>
      </c>
      <c r="J194" s="52"/>
      <c r="K194" s="52"/>
      <c r="L194" s="33"/>
    </row>
    <row r="195" spans="1:14" ht="24">
      <c r="A195" s="80">
        <v>182</v>
      </c>
      <c r="B195" s="127" t="s">
        <v>481</v>
      </c>
      <c r="C195" s="140" t="s">
        <v>804</v>
      </c>
      <c r="D195" s="128">
        <v>2019</v>
      </c>
      <c r="E195" s="128">
        <v>1</v>
      </c>
      <c r="F195" s="129">
        <v>2645.73</v>
      </c>
      <c r="G195" s="133" t="s">
        <v>261</v>
      </c>
      <c r="H195" s="131"/>
      <c r="I195" s="130" t="s">
        <v>473</v>
      </c>
      <c r="J195" s="33"/>
      <c r="K195" s="33"/>
      <c r="L195" s="33"/>
    </row>
    <row r="196" spans="1:14" ht="24">
      <c r="A196" s="80">
        <v>183</v>
      </c>
      <c r="B196" s="127" t="s">
        <v>803</v>
      </c>
      <c r="C196" s="140" t="s">
        <v>802</v>
      </c>
      <c r="D196" s="128">
        <v>2024</v>
      </c>
      <c r="E196" s="128">
        <v>1</v>
      </c>
      <c r="F196" s="129">
        <v>7733.69</v>
      </c>
      <c r="G196" s="133" t="s">
        <v>261</v>
      </c>
      <c r="H196" s="131"/>
      <c r="I196" s="130" t="s">
        <v>473</v>
      </c>
      <c r="J196" s="33"/>
      <c r="K196" s="33"/>
      <c r="L196" s="33"/>
    </row>
    <row r="197" spans="1:14" ht="24">
      <c r="A197" s="80">
        <v>184</v>
      </c>
      <c r="B197" s="127" t="s">
        <v>801</v>
      </c>
      <c r="C197" s="140" t="s">
        <v>800</v>
      </c>
      <c r="D197" s="128">
        <v>2024</v>
      </c>
      <c r="E197" s="128">
        <v>1</v>
      </c>
      <c r="F197" s="129">
        <v>3305.56</v>
      </c>
      <c r="G197" s="133" t="s">
        <v>261</v>
      </c>
      <c r="H197" s="131"/>
      <c r="I197" s="130" t="s">
        <v>473</v>
      </c>
      <c r="J197" s="33"/>
      <c r="K197" s="33"/>
      <c r="L197" s="33"/>
    </row>
    <row r="198" spans="1:14" ht="24">
      <c r="A198" s="80">
        <v>185</v>
      </c>
      <c r="B198" s="127" t="s">
        <v>264</v>
      </c>
      <c r="C198" s="140" t="s">
        <v>474</v>
      </c>
      <c r="D198" s="128">
        <v>2021</v>
      </c>
      <c r="E198" s="128">
        <v>1</v>
      </c>
      <c r="F198" s="129">
        <v>2148.8200000000002</v>
      </c>
      <c r="G198" s="133" t="s">
        <v>261</v>
      </c>
      <c r="H198" s="131"/>
      <c r="I198" s="130" t="s">
        <v>473</v>
      </c>
      <c r="J198" s="33"/>
      <c r="K198" s="33"/>
      <c r="L198" s="33"/>
    </row>
    <row r="199" spans="1:14" ht="24">
      <c r="A199" s="80">
        <v>186</v>
      </c>
      <c r="B199" s="127" t="s">
        <v>308</v>
      </c>
      <c r="C199" s="140" t="s">
        <v>475</v>
      </c>
      <c r="D199" s="128">
        <v>2020</v>
      </c>
      <c r="E199" s="128">
        <v>1</v>
      </c>
      <c r="F199" s="129">
        <v>2844.15</v>
      </c>
      <c r="G199" s="133" t="s">
        <v>261</v>
      </c>
      <c r="H199" s="131"/>
      <c r="I199" s="130" t="s">
        <v>473</v>
      </c>
      <c r="J199" s="33"/>
      <c r="K199" s="33"/>
      <c r="L199" s="33"/>
    </row>
    <row r="200" spans="1:14" ht="24">
      <c r="A200" s="80">
        <v>187</v>
      </c>
      <c r="B200" s="127" t="s">
        <v>476</v>
      </c>
      <c r="C200" s="140" t="s">
        <v>477</v>
      </c>
      <c r="D200" s="128">
        <v>2020</v>
      </c>
      <c r="E200" s="128">
        <v>1</v>
      </c>
      <c r="F200" s="129">
        <v>1929.54</v>
      </c>
      <c r="G200" s="133" t="s">
        <v>261</v>
      </c>
      <c r="H200" s="131"/>
      <c r="I200" s="130" t="s">
        <v>473</v>
      </c>
      <c r="J200" s="33"/>
      <c r="K200" s="33"/>
      <c r="L200" s="33"/>
    </row>
    <row r="201" spans="1:14" ht="24">
      <c r="A201" s="80">
        <v>188</v>
      </c>
      <c r="B201" s="127" t="s">
        <v>476</v>
      </c>
      <c r="C201" s="140" t="s">
        <v>478</v>
      </c>
      <c r="D201" s="128">
        <v>2020</v>
      </c>
      <c r="E201" s="128">
        <v>1</v>
      </c>
      <c r="F201" s="129">
        <v>1793.25</v>
      </c>
      <c r="G201" s="133" t="s">
        <v>261</v>
      </c>
      <c r="H201" s="131"/>
      <c r="I201" s="130" t="s">
        <v>473</v>
      </c>
      <c r="J201" s="33"/>
      <c r="K201" s="33"/>
      <c r="L201" s="33"/>
    </row>
    <row r="202" spans="1:14" ht="24">
      <c r="A202" s="80">
        <v>189</v>
      </c>
      <c r="B202" s="127" t="s">
        <v>269</v>
      </c>
      <c r="C202" s="140" t="s">
        <v>479</v>
      </c>
      <c r="D202" s="128">
        <v>2021</v>
      </c>
      <c r="E202" s="128">
        <v>2</v>
      </c>
      <c r="F202" s="129">
        <v>8184.42</v>
      </c>
      <c r="G202" s="133" t="s">
        <v>261</v>
      </c>
      <c r="H202" s="131"/>
      <c r="I202" s="130" t="s">
        <v>473</v>
      </c>
      <c r="J202" s="33"/>
      <c r="K202" s="33"/>
      <c r="L202" s="33"/>
    </row>
    <row r="203" spans="1:14" ht="24">
      <c r="A203" s="80">
        <v>190</v>
      </c>
      <c r="B203" s="127" t="s">
        <v>330</v>
      </c>
      <c r="C203" s="140" t="s">
        <v>480</v>
      </c>
      <c r="D203" s="128">
        <v>2021</v>
      </c>
      <c r="E203" s="128">
        <v>3</v>
      </c>
      <c r="F203" s="129">
        <v>8025</v>
      </c>
      <c r="G203" s="133" t="s">
        <v>261</v>
      </c>
      <c r="H203" s="131"/>
      <c r="I203" s="130" t="s">
        <v>473</v>
      </c>
      <c r="J203" s="33"/>
      <c r="K203" s="33"/>
      <c r="L203" s="33"/>
    </row>
    <row r="204" spans="1:14" ht="24">
      <c r="A204" s="80">
        <v>191</v>
      </c>
      <c r="B204" s="127" t="s">
        <v>481</v>
      </c>
      <c r="C204" s="140" t="s">
        <v>482</v>
      </c>
      <c r="D204" s="128">
        <v>2021</v>
      </c>
      <c r="E204" s="128">
        <v>1</v>
      </c>
      <c r="F204" s="129">
        <v>3062.7</v>
      </c>
      <c r="G204" s="133" t="s">
        <v>261</v>
      </c>
      <c r="H204" s="131"/>
      <c r="I204" s="130" t="s">
        <v>473</v>
      </c>
      <c r="J204" s="33"/>
      <c r="K204" s="33"/>
      <c r="L204" s="33"/>
    </row>
    <row r="205" spans="1:14" ht="24">
      <c r="A205" s="80">
        <v>192</v>
      </c>
      <c r="B205" s="127" t="s">
        <v>483</v>
      </c>
      <c r="C205" s="140" t="s">
        <v>484</v>
      </c>
      <c r="D205" s="128">
        <v>2021</v>
      </c>
      <c r="E205" s="128">
        <v>1</v>
      </c>
      <c r="F205" s="129">
        <v>3576</v>
      </c>
      <c r="G205" s="133" t="s">
        <v>261</v>
      </c>
      <c r="H205" s="131"/>
      <c r="I205" s="130" t="s">
        <v>473</v>
      </c>
      <c r="J205" s="33"/>
      <c r="K205" s="33"/>
      <c r="L205" s="33"/>
    </row>
    <row r="206" spans="1:14" ht="24">
      <c r="A206" s="80">
        <v>193</v>
      </c>
      <c r="B206" s="127" t="s">
        <v>485</v>
      </c>
      <c r="C206" s="140" t="s">
        <v>486</v>
      </c>
      <c r="D206" s="128">
        <v>2021</v>
      </c>
      <c r="E206" s="128">
        <v>5</v>
      </c>
      <c r="F206" s="129">
        <v>29003.4</v>
      </c>
      <c r="G206" s="133" t="s">
        <v>261</v>
      </c>
      <c r="H206" s="131"/>
      <c r="I206" s="130" t="s">
        <v>473</v>
      </c>
      <c r="J206" s="33"/>
      <c r="K206" s="33"/>
      <c r="L206" s="33"/>
    </row>
    <row r="207" spans="1:14" ht="24">
      <c r="A207" s="80">
        <v>194</v>
      </c>
      <c r="B207" s="127" t="s">
        <v>262</v>
      </c>
      <c r="C207" s="140" t="s">
        <v>487</v>
      </c>
      <c r="D207" s="128">
        <v>2021</v>
      </c>
      <c r="E207" s="128">
        <v>2</v>
      </c>
      <c r="F207" s="129">
        <v>1611.3</v>
      </c>
      <c r="G207" s="133" t="s">
        <v>261</v>
      </c>
      <c r="H207" s="131"/>
      <c r="I207" s="130" t="s">
        <v>473</v>
      </c>
      <c r="J207" s="33"/>
      <c r="K207" s="33"/>
      <c r="L207" s="33"/>
      <c r="N207" s="81"/>
    </row>
    <row r="208" spans="1:14" ht="24">
      <c r="A208" s="80">
        <v>195</v>
      </c>
      <c r="B208" s="127" t="s">
        <v>262</v>
      </c>
      <c r="C208" s="140" t="s">
        <v>488</v>
      </c>
      <c r="D208" s="128">
        <v>2021</v>
      </c>
      <c r="E208" s="128">
        <v>1</v>
      </c>
      <c r="F208" s="129">
        <v>676.5</v>
      </c>
      <c r="G208" s="133" t="s">
        <v>261</v>
      </c>
      <c r="H208" s="131"/>
      <c r="I208" s="130" t="s">
        <v>473</v>
      </c>
      <c r="J208" s="33"/>
      <c r="K208" s="33"/>
      <c r="L208" s="33"/>
    </row>
    <row r="209" spans="1:14" ht="24">
      <c r="A209" s="80">
        <v>196</v>
      </c>
      <c r="B209" s="127" t="s">
        <v>336</v>
      </c>
      <c r="C209" s="140" t="s">
        <v>489</v>
      </c>
      <c r="D209" s="128">
        <v>2021</v>
      </c>
      <c r="E209" s="128">
        <v>3</v>
      </c>
      <c r="F209" s="129">
        <v>1905</v>
      </c>
      <c r="G209" s="133" t="s">
        <v>261</v>
      </c>
      <c r="H209" s="131"/>
      <c r="I209" s="130" t="s">
        <v>473</v>
      </c>
      <c r="J209" s="33"/>
      <c r="K209" s="33"/>
      <c r="L209" s="33"/>
    </row>
    <row r="210" spans="1:14" ht="24">
      <c r="A210" s="80">
        <v>197</v>
      </c>
      <c r="B210" s="127" t="s">
        <v>490</v>
      </c>
      <c r="C210" s="140" t="s">
        <v>491</v>
      </c>
      <c r="D210" s="128">
        <v>2023</v>
      </c>
      <c r="E210" s="128">
        <v>1</v>
      </c>
      <c r="F210" s="129">
        <v>2199</v>
      </c>
      <c r="G210" s="133" t="s">
        <v>261</v>
      </c>
      <c r="H210" s="131"/>
      <c r="I210" s="130" t="s">
        <v>473</v>
      </c>
      <c r="J210" s="33"/>
      <c r="K210" s="33"/>
      <c r="L210" s="33"/>
    </row>
    <row r="211" spans="1:14" ht="24">
      <c r="A211" s="80">
        <v>198</v>
      </c>
      <c r="B211" s="127" t="s">
        <v>492</v>
      </c>
      <c r="C211" s="140" t="s">
        <v>493</v>
      </c>
      <c r="D211" s="128">
        <v>2021</v>
      </c>
      <c r="E211" s="128">
        <v>1</v>
      </c>
      <c r="F211" s="129">
        <v>1783.5</v>
      </c>
      <c r="G211" s="133" t="s">
        <v>261</v>
      </c>
      <c r="H211" s="147"/>
      <c r="I211" s="130" t="s">
        <v>473</v>
      </c>
      <c r="J211" s="53">
        <f>SUM(F194:F211)</f>
        <v>82427.560000000012</v>
      </c>
      <c r="K211" s="41" t="s">
        <v>261</v>
      </c>
      <c r="L211" s="33"/>
    </row>
    <row r="212" spans="1:14" ht="24">
      <c r="A212" s="80">
        <v>199</v>
      </c>
      <c r="B212" s="127" t="s">
        <v>494</v>
      </c>
      <c r="C212" s="140" t="s">
        <v>495</v>
      </c>
      <c r="D212" s="128">
        <v>2021</v>
      </c>
      <c r="E212" s="128">
        <v>2</v>
      </c>
      <c r="F212" s="129">
        <v>9720</v>
      </c>
      <c r="G212" s="133" t="s">
        <v>859</v>
      </c>
      <c r="H212" s="147"/>
      <c r="I212" s="130" t="s">
        <v>473</v>
      </c>
      <c r="J212"/>
      <c r="K212" s="41"/>
      <c r="L212" s="33"/>
      <c r="N212" s="82"/>
    </row>
    <row r="213" spans="1:14" ht="24">
      <c r="A213" s="80">
        <v>200</v>
      </c>
      <c r="B213" s="127" t="s">
        <v>443</v>
      </c>
      <c r="C213" s="140">
        <v>81517</v>
      </c>
      <c r="D213" s="128">
        <v>2021</v>
      </c>
      <c r="E213" s="128">
        <v>1</v>
      </c>
      <c r="F213" s="129">
        <v>13770</v>
      </c>
      <c r="G213" s="133" t="s">
        <v>859</v>
      </c>
      <c r="H213" s="131"/>
      <c r="I213" s="130" t="s">
        <v>473</v>
      </c>
      <c r="J213" s="33"/>
      <c r="K213" s="33"/>
      <c r="L213" s="33"/>
      <c r="M213" s="82"/>
    </row>
    <row r="214" spans="1:14" ht="24">
      <c r="A214" s="80">
        <v>201</v>
      </c>
      <c r="B214" s="127" t="s">
        <v>496</v>
      </c>
      <c r="C214" s="140">
        <v>81507</v>
      </c>
      <c r="D214" s="128">
        <v>2019</v>
      </c>
      <c r="E214" s="128">
        <v>1</v>
      </c>
      <c r="F214" s="129">
        <v>17647.2</v>
      </c>
      <c r="G214" s="133" t="s">
        <v>859</v>
      </c>
      <c r="H214" s="131"/>
      <c r="I214" s="130" t="s">
        <v>473</v>
      </c>
      <c r="J214" s="33"/>
      <c r="K214" s="33"/>
      <c r="L214" s="33"/>
      <c r="M214" s="82"/>
    </row>
    <row r="215" spans="1:14" ht="24">
      <c r="A215" s="80">
        <v>202</v>
      </c>
      <c r="B215" s="127" t="s">
        <v>497</v>
      </c>
      <c r="C215" s="140" t="s">
        <v>498</v>
      </c>
      <c r="D215" s="128">
        <v>2020</v>
      </c>
      <c r="E215" s="128">
        <v>1</v>
      </c>
      <c r="F215" s="129">
        <v>2916</v>
      </c>
      <c r="G215" s="133" t="s">
        <v>859</v>
      </c>
      <c r="H215" s="131"/>
      <c r="I215" s="130" t="s">
        <v>473</v>
      </c>
      <c r="J215" s="33"/>
      <c r="K215" s="33"/>
      <c r="L215" s="33"/>
      <c r="M215" s="82"/>
    </row>
    <row r="216" spans="1:14" ht="24">
      <c r="A216" s="80">
        <v>203</v>
      </c>
      <c r="B216" s="127" t="s">
        <v>499</v>
      </c>
      <c r="C216" s="140" t="s">
        <v>500</v>
      </c>
      <c r="D216" s="128">
        <v>2021</v>
      </c>
      <c r="E216" s="128">
        <v>3</v>
      </c>
      <c r="F216" s="129">
        <v>7743.6</v>
      </c>
      <c r="G216" s="133" t="s">
        <v>859</v>
      </c>
      <c r="H216" s="131"/>
      <c r="I216" s="130" t="s">
        <v>473</v>
      </c>
      <c r="J216" s="33"/>
      <c r="K216" s="33"/>
      <c r="L216" s="33"/>
    </row>
    <row r="217" spans="1:14" ht="24">
      <c r="A217" s="80">
        <v>204</v>
      </c>
      <c r="B217" s="127" t="s">
        <v>501</v>
      </c>
      <c r="C217" s="140" t="s">
        <v>502</v>
      </c>
      <c r="D217" s="128">
        <v>2020</v>
      </c>
      <c r="E217" s="128">
        <v>1</v>
      </c>
      <c r="F217" s="129">
        <v>9504</v>
      </c>
      <c r="G217" s="133" t="s">
        <v>859</v>
      </c>
      <c r="H217" s="131"/>
      <c r="I217" s="130" t="s">
        <v>473</v>
      </c>
      <c r="J217" s="33"/>
      <c r="K217" s="33"/>
      <c r="L217" s="33"/>
    </row>
    <row r="218" spans="1:14" ht="24">
      <c r="A218" s="80">
        <v>205</v>
      </c>
      <c r="B218" s="127" t="s">
        <v>501</v>
      </c>
      <c r="C218" s="140" t="s">
        <v>503</v>
      </c>
      <c r="D218" s="128">
        <v>2021</v>
      </c>
      <c r="E218" s="128">
        <v>3</v>
      </c>
      <c r="F218" s="129">
        <v>26730</v>
      </c>
      <c r="G218" s="133" t="s">
        <v>859</v>
      </c>
      <c r="H218" s="131"/>
      <c r="I218" s="130" t="s">
        <v>473</v>
      </c>
      <c r="J218" s="33"/>
      <c r="K218" s="33"/>
      <c r="L218" s="33"/>
    </row>
    <row r="219" spans="1:14" ht="24">
      <c r="A219" s="80">
        <v>206</v>
      </c>
      <c r="B219" s="127" t="s">
        <v>504</v>
      </c>
      <c r="C219" s="140" t="s">
        <v>505</v>
      </c>
      <c r="D219" s="128">
        <v>2022</v>
      </c>
      <c r="E219" s="128">
        <v>1</v>
      </c>
      <c r="F219" s="129">
        <v>2900</v>
      </c>
      <c r="G219" s="133" t="s">
        <v>859</v>
      </c>
      <c r="H219" s="131"/>
      <c r="I219" s="130" t="s">
        <v>473</v>
      </c>
      <c r="J219" s="33"/>
      <c r="K219" s="33"/>
      <c r="L219" s="33"/>
    </row>
    <row r="220" spans="1:14" ht="24">
      <c r="A220" s="80">
        <v>207</v>
      </c>
      <c r="B220" s="127" t="s">
        <v>506</v>
      </c>
      <c r="C220" s="140" t="s">
        <v>507</v>
      </c>
      <c r="D220" s="128">
        <v>2021</v>
      </c>
      <c r="E220" s="128">
        <v>2</v>
      </c>
      <c r="F220" s="129">
        <v>6804</v>
      </c>
      <c r="G220" s="133" t="s">
        <v>859</v>
      </c>
      <c r="H220" s="131"/>
      <c r="I220" s="130" t="s">
        <v>473</v>
      </c>
      <c r="J220" s="33"/>
      <c r="K220" s="33"/>
      <c r="L220" s="33"/>
      <c r="N220" s="82"/>
    </row>
    <row r="221" spans="1:14" ht="24">
      <c r="A221" s="80">
        <v>208</v>
      </c>
      <c r="B221" s="127" t="s">
        <v>508</v>
      </c>
      <c r="C221" s="140">
        <v>81502</v>
      </c>
      <c r="D221" s="128">
        <v>2019</v>
      </c>
      <c r="E221" s="128">
        <v>1</v>
      </c>
      <c r="F221" s="129">
        <v>27810</v>
      </c>
      <c r="G221" s="133" t="s">
        <v>859</v>
      </c>
      <c r="H221" s="131"/>
      <c r="I221" s="130" t="s">
        <v>473</v>
      </c>
      <c r="J221" s="33"/>
      <c r="K221" s="33"/>
      <c r="L221" s="33"/>
    </row>
    <row r="222" spans="1:14" ht="24">
      <c r="A222" s="80">
        <v>209</v>
      </c>
      <c r="B222" s="127" t="s">
        <v>509</v>
      </c>
      <c r="C222" s="140">
        <v>81511</v>
      </c>
      <c r="D222" s="128">
        <v>2021</v>
      </c>
      <c r="E222" s="128">
        <v>1</v>
      </c>
      <c r="F222" s="129">
        <v>27540</v>
      </c>
      <c r="G222" s="133" t="s">
        <v>859</v>
      </c>
      <c r="H222" s="131"/>
      <c r="I222" s="130" t="s">
        <v>473</v>
      </c>
      <c r="J222" s="33"/>
      <c r="K222" s="33"/>
      <c r="L222" s="33"/>
      <c r="N222" s="82"/>
    </row>
    <row r="223" spans="1:14" ht="24">
      <c r="A223" s="80">
        <v>210</v>
      </c>
      <c r="B223" s="127" t="s">
        <v>509</v>
      </c>
      <c r="C223" s="140">
        <v>81512</v>
      </c>
      <c r="D223" s="128">
        <v>2021</v>
      </c>
      <c r="E223" s="128">
        <v>1</v>
      </c>
      <c r="F223" s="129">
        <v>27540</v>
      </c>
      <c r="G223" s="133" t="s">
        <v>859</v>
      </c>
      <c r="H223" s="131"/>
      <c r="I223" s="130" t="s">
        <v>473</v>
      </c>
      <c r="J223" s="33"/>
      <c r="K223" s="33"/>
      <c r="L223" s="33"/>
    </row>
    <row r="224" spans="1:14" ht="24">
      <c r="A224" s="80">
        <v>211</v>
      </c>
      <c r="B224" s="127" t="s">
        <v>289</v>
      </c>
      <c r="C224" s="140" t="s">
        <v>799</v>
      </c>
      <c r="D224" s="128">
        <v>2021</v>
      </c>
      <c r="E224" s="128">
        <v>2</v>
      </c>
      <c r="F224" s="129">
        <v>2952</v>
      </c>
      <c r="G224" s="133" t="s">
        <v>859</v>
      </c>
      <c r="H224" s="131"/>
      <c r="I224" s="130" t="s">
        <v>473</v>
      </c>
      <c r="J224" s="33"/>
      <c r="K224" s="33"/>
      <c r="L224" s="33"/>
    </row>
    <row r="225" spans="1:13" ht="24">
      <c r="A225" s="80">
        <v>212</v>
      </c>
      <c r="B225" s="127" t="s">
        <v>289</v>
      </c>
      <c r="C225" s="140" t="s">
        <v>510</v>
      </c>
      <c r="D225" s="128">
        <v>2021</v>
      </c>
      <c r="E225" s="128">
        <v>6</v>
      </c>
      <c r="F225" s="129">
        <v>8856</v>
      </c>
      <c r="G225" s="133" t="s">
        <v>859</v>
      </c>
      <c r="H225" s="131"/>
      <c r="I225" s="130" t="s">
        <v>473</v>
      </c>
      <c r="J225" s="33"/>
      <c r="K225" s="33"/>
      <c r="L225" s="33"/>
    </row>
    <row r="226" spans="1:13" ht="24">
      <c r="A226" s="80">
        <v>213</v>
      </c>
      <c r="B226" s="127" t="s">
        <v>511</v>
      </c>
      <c r="C226" s="140" t="s">
        <v>512</v>
      </c>
      <c r="D226" s="128">
        <v>2022</v>
      </c>
      <c r="E226" s="128">
        <v>1</v>
      </c>
      <c r="F226" s="129">
        <v>3000</v>
      </c>
      <c r="G226" s="133" t="s">
        <v>859</v>
      </c>
      <c r="H226" s="131"/>
      <c r="I226" s="130" t="s">
        <v>473</v>
      </c>
      <c r="J226" s="33"/>
      <c r="K226" s="33"/>
      <c r="L226" s="33"/>
    </row>
    <row r="227" spans="1:13" ht="24">
      <c r="A227" s="80">
        <v>214</v>
      </c>
      <c r="B227" s="127" t="s">
        <v>522</v>
      </c>
      <c r="C227" s="140" t="s">
        <v>798</v>
      </c>
      <c r="D227" s="128">
        <v>2023</v>
      </c>
      <c r="E227" s="128"/>
      <c r="F227" s="129">
        <v>4037</v>
      </c>
      <c r="G227" s="133" t="s">
        <v>266</v>
      </c>
      <c r="H227" s="131"/>
      <c r="I227" s="130" t="s">
        <v>473</v>
      </c>
      <c r="J227" s="54"/>
      <c r="K227" s="33"/>
      <c r="L227" s="33"/>
    </row>
    <row r="228" spans="1:13" ht="24">
      <c r="A228" s="80">
        <v>215</v>
      </c>
      <c r="B228" s="127" t="s">
        <v>458</v>
      </c>
      <c r="C228" s="140" t="s">
        <v>513</v>
      </c>
      <c r="D228" s="128">
        <v>2021</v>
      </c>
      <c r="E228" s="128">
        <v>2</v>
      </c>
      <c r="F228" s="129">
        <v>8610</v>
      </c>
      <c r="G228" s="133" t="s">
        <v>859</v>
      </c>
      <c r="H228" s="131"/>
      <c r="I228" s="130" t="s">
        <v>473</v>
      </c>
      <c r="J228" s="54" t="s">
        <v>319</v>
      </c>
      <c r="K228" s="33" t="s">
        <v>294</v>
      </c>
      <c r="L228" s="33"/>
    </row>
    <row r="229" spans="1:13" ht="24">
      <c r="A229" s="80">
        <v>216</v>
      </c>
      <c r="B229" s="127" t="s">
        <v>514</v>
      </c>
      <c r="C229" s="140" t="s">
        <v>515</v>
      </c>
      <c r="D229" s="128">
        <v>2021</v>
      </c>
      <c r="E229" s="128">
        <v>1</v>
      </c>
      <c r="F229" s="129">
        <v>9225</v>
      </c>
      <c r="G229" s="133" t="s">
        <v>859</v>
      </c>
      <c r="H229" s="131"/>
      <c r="I229" s="130" t="s">
        <v>473</v>
      </c>
      <c r="J229" s="42">
        <f>SUM(F212:F229)</f>
        <v>217304.8</v>
      </c>
      <c r="K229" s="41">
        <f>J229+J211</f>
        <v>299732.36</v>
      </c>
      <c r="L229" s="33"/>
    </row>
    <row r="230" spans="1:13" ht="24">
      <c r="A230" s="80">
        <v>217</v>
      </c>
      <c r="B230" s="127" t="s">
        <v>289</v>
      </c>
      <c r="C230" s="140" t="s">
        <v>516</v>
      </c>
      <c r="D230" s="128">
        <v>2021</v>
      </c>
      <c r="E230" s="128">
        <v>1</v>
      </c>
      <c r="F230" s="148">
        <v>2405.58</v>
      </c>
      <c r="G230" s="133" t="s">
        <v>859</v>
      </c>
      <c r="H230" s="131"/>
      <c r="I230" s="130" t="s">
        <v>517</v>
      </c>
      <c r="J230" s="55">
        <f>SUM(F230)</f>
        <v>2405.58</v>
      </c>
      <c r="K230" s="41">
        <f>SUM(J230:J230)</f>
        <v>2405.58</v>
      </c>
      <c r="L230" s="33" t="s">
        <v>261</v>
      </c>
      <c r="M230" s="84">
        <f>2405.58</f>
        <v>2405.58</v>
      </c>
    </row>
    <row r="231" spans="1:13" ht="24">
      <c r="A231" s="80">
        <v>218</v>
      </c>
      <c r="B231" s="127" t="s">
        <v>308</v>
      </c>
      <c r="C231" s="140" t="s">
        <v>518</v>
      </c>
      <c r="D231" s="128">
        <v>2020</v>
      </c>
      <c r="E231" s="128">
        <v>1</v>
      </c>
      <c r="F231" s="129">
        <v>2844.09</v>
      </c>
      <c r="G231" s="133" t="s">
        <v>261</v>
      </c>
      <c r="H231" s="131"/>
      <c r="I231" s="130" t="s">
        <v>519</v>
      </c>
      <c r="J231" s="33"/>
      <c r="K231" s="33"/>
      <c r="L231" s="33"/>
    </row>
    <row r="232" spans="1:13" ht="24">
      <c r="A232" s="80">
        <v>219</v>
      </c>
      <c r="B232" s="127" t="s">
        <v>275</v>
      </c>
      <c r="C232" s="142" t="s">
        <v>520</v>
      </c>
      <c r="D232" s="128">
        <v>2022</v>
      </c>
      <c r="E232" s="128">
        <v>2</v>
      </c>
      <c r="F232" s="129">
        <v>1941.78</v>
      </c>
      <c r="G232" s="133" t="s">
        <v>261</v>
      </c>
      <c r="H232" s="131"/>
      <c r="I232" s="130" t="s">
        <v>519</v>
      </c>
      <c r="J232" s="33"/>
      <c r="K232" s="33"/>
      <c r="L232" s="33"/>
    </row>
    <row r="233" spans="1:13" ht="24">
      <c r="A233" s="80">
        <v>220</v>
      </c>
      <c r="B233" s="127" t="s">
        <v>278</v>
      </c>
      <c r="C233" s="142" t="s">
        <v>797</v>
      </c>
      <c r="D233" s="128">
        <v>2023</v>
      </c>
      <c r="E233" s="128">
        <v>1</v>
      </c>
      <c r="F233" s="129">
        <v>794.67</v>
      </c>
      <c r="G233" s="133" t="s">
        <v>261</v>
      </c>
      <c r="H233" s="131"/>
      <c r="I233" s="130" t="s">
        <v>519</v>
      </c>
      <c r="J233" s="33"/>
      <c r="K233" s="33"/>
      <c r="L233" s="33"/>
    </row>
    <row r="234" spans="1:13" ht="24">
      <c r="A234" s="80">
        <v>221</v>
      </c>
      <c r="B234" s="127" t="s">
        <v>330</v>
      </c>
      <c r="C234" s="142" t="s">
        <v>521</v>
      </c>
      <c r="D234" s="128">
        <v>2023</v>
      </c>
      <c r="E234" s="128">
        <v>1</v>
      </c>
      <c r="F234" s="129">
        <v>2869.2</v>
      </c>
      <c r="G234" s="133" t="s">
        <v>261</v>
      </c>
      <c r="H234" s="131"/>
      <c r="I234" s="130" t="s">
        <v>519</v>
      </c>
      <c r="J234" s="33"/>
      <c r="K234" s="33"/>
      <c r="L234" s="33"/>
    </row>
    <row r="235" spans="1:13" ht="24">
      <c r="A235" s="80">
        <v>222</v>
      </c>
      <c r="B235" s="127" t="s">
        <v>522</v>
      </c>
      <c r="C235" s="142" t="s">
        <v>523</v>
      </c>
      <c r="D235" s="128">
        <v>2021</v>
      </c>
      <c r="E235" s="128">
        <v>1</v>
      </c>
      <c r="F235" s="129">
        <v>5050.84</v>
      </c>
      <c r="G235" s="133" t="s">
        <v>266</v>
      </c>
      <c r="H235" s="131"/>
      <c r="I235" s="130" t="s">
        <v>519</v>
      </c>
      <c r="J235" s="35">
        <f>F235</f>
        <v>5050.84</v>
      </c>
      <c r="K235" s="33" t="s">
        <v>266</v>
      </c>
      <c r="L235" s="33"/>
    </row>
    <row r="236" spans="1:13" ht="24">
      <c r="A236" s="80">
        <v>223</v>
      </c>
      <c r="B236" s="127" t="s">
        <v>289</v>
      </c>
      <c r="C236" s="140" t="s">
        <v>524</v>
      </c>
      <c r="D236" s="128">
        <v>2021</v>
      </c>
      <c r="E236" s="128">
        <v>1</v>
      </c>
      <c r="F236" s="129">
        <v>2332.6799999999998</v>
      </c>
      <c r="G236" s="133" t="s">
        <v>859</v>
      </c>
      <c r="H236" s="131"/>
      <c r="I236" s="130" t="s">
        <v>519</v>
      </c>
      <c r="J236" s="34">
        <f>SUM(F231:F234)</f>
        <v>8449.74</v>
      </c>
      <c r="K236" s="33" t="s">
        <v>261</v>
      </c>
      <c r="L236" s="33"/>
      <c r="M236" s="84">
        <v>18165.939999999999</v>
      </c>
    </row>
    <row r="237" spans="1:13" ht="24">
      <c r="A237" s="80">
        <v>224</v>
      </c>
      <c r="B237" s="127" t="s">
        <v>289</v>
      </c>
      <c r="C237" s="140" t="s">
        <v>525</v>
      </c>
      <c r="D237" s="128">
        <v>2021</v>
      </c>
      <c r="E237" s="128">
        <v>1</v>
      </c>
      <c r="F237" s="129">
        <v>2332.6799999999998</v>
      </c>
      <c r="G237" s="133" t="s">
        <v>859</v>
      </c>
      <c r="H237" s="131"/>
      <c r="I237" s="130" t="s">
        <v>519</v>
      </c>
      <c r="J237" s="42">
        <f>SUM(F236:F237)</f>
        <v>4665.3599999999997</v>
      </c>
      <c r="K237" s="41">
        <f>SUM(J231:J237)</f>
        <v>18165.939999999999</v>
      </c>
      <c r="L237" s="33"/>
    </row>
    <row r="238" spans="1:13" ht="24">
      <c r="A238" s="80">
        <v>225</v>
      </c>
      <c r="B238" s="127" t="s">
        <v>289</v>
      </c>
      <c r="C238" s="140" t="s">
        <v>526</v>
      </c>
      <c r="D238" s="128">
        <v>2021</v>
      </c>
      <c r="E238" s="128">
        <v>2</v>
      </c>
      <c r="F238" s="129">
        <v>4760.28</v>
      </c>
      <c r="G238" s="133" t="s">
        <v>859</v>
      </c>
      <c r="H238" s="131"/>
      <c r="I238" s="130" t="s">
        <v>527</v>
      </c>
      <c r="J238" s="42">
        <f>SUM(F238)</f>
        <v>4760.28</v>
      </c>
      <c r="K238" s="41">
        <f>SUM(J238:J238)</f>
        <v>4760.28</v>
      </c>
      <c r="L238" s="33"/>
      <c r="M238" s="84">
        <v>4760.28</v>
      </c>
    </row>
    <row r="239" spans="1:13" ht="24">
      <c r="A239" s="80">
        <v>226</v>
      </c>
      <c r="B239" s="127" t="s">
        <v>528</v>
      </c>
      <c r="C239" s="140" t="s">
        <v>529</v>
      </c>
      <c r="D239" s="128">
        <v>2020</v>
      </c>
      <c r="E239" s="128">
        <v>1</v>
      </c>
      <c r="F239" s="129">
        <v>2844.09</v>
      </c>
      <c r="G239" s="133" t="s">
        <v>261</v>
      </c>
      <c r="H239" s="131"/>
      <c r="I239" s="130" t="s">
        <v>530</v>
      </c>
      <c r="J239" s="33"/>
      <c r="K239" s="33"/>
      <c r="L239" s="33"/>
    </row>
    <row r="240" spans="1:13" ht="24">
      <c r="A240" s="80">
        <v>227</v>
      </c>
      <c r="B240" s="127" t="s">
        <v>264</v>
      </c>
      <c r="C240" s="140" t="s">
        <v>531</v>
      </c>
      <c r="D240" s="128">
        <v>2021</v>
      </c>
      <c r="E240" s="128">
        <v>1</v>
      </c>
      <c r="F240" s="129">
        <v>2084.52</v>
      </c>
      <c r="G240" s="133" t="s">
        <v>261</v>
      </c>
      <c r="H240" s="131"/>
      <c r="I240" s="130" t="s">
        <v>530</v>
      </c>
      <c r="J240" s="33"/>
      <c r="K240" s="33"/>
      <c r="L240" s="33"/>
    </row>
    <row r="241" spans="1:13" ht="24">
      <c r="A241" s="80">
        <v>228</v>
      </c>
      <c r="B241" s="127" t="s">
        <v>269</v>
      </c>
      <c r="C241" s="140" t="s">
        <v>532</v>
      </c>
      <c r="D241" s="128">
        <v>2021</v>
      </c>
      <c r="E241" s="128">
        <v>2</v>
      </c>
      <c r="F241" s="129">
        <v>7939.56</v>
      </c>
      <c r="G241" s="133" t="s">
        <v>261</v>
      </c>
      <c r="H241" s="131"/>
      <c r="I241" s="130" t="s">
        <v>530</v>
      </c>
      <c r="J241" s="33" t="s">
        <v>261</v>
      </c>
      <c r="K241" s="33" t="s">
        <v>266</v>
      </c>
      <c r="L241" s="33"/>
    </row>
    <row r="242" spans="1:13" ht="24">
      <c r="A242" s="80">
        <v>229</v>
      </c>
      <c r="B242" s="127" t="s">
        <v>533</v>
      </c>
      <c r="C242" s="140" t="s">
        <v>534</v>
      </c>
      <c r="D242" s="128">
        <v>2021</v>
      </c>
      <c r="E242" s="128">
        <v>2</v>
      </c>
      <c r="F242" s="129">
        <v>1563.1</v>
      </c>
      <c r="G242" s="133" t="s">
        <v>261</v>
      </c>
      <c r="H242" s="131"/>
      <c r="I242" s="130" t="s">
        <v>530</v>
      </c>
      <c r="J242" s="47">
        <f>SUM(F239:F242)</f>
        <v>14431.270000000002</v>
      </c>
      <c r="K242" s="35">
        <f>F243+F244</f>
        <v>4060.83</v>
      </c>
      <c r="L242" s="33"/>
    </row>
    <row r="243" spans="1:13" ht="24">
      <c r="A243" s="80">
        <v>230</v>
      </c>
      <c r="B243" s="127" t="s">
        <v>280</v>
      </c>
      <c r="C243" s="146" t="s">
        <v>535</v>
      </c>
      <c r="D243" s="128">
        <v>2019</v>
      </c>
      <c r="E243" s="128">
        <v>1</v>
      </c>
      <c r="F243" s="129">
        <v>2030.42</v>
      </c>
      <c r="G243" s="133" t="s">
        <v>266</v>
      </c>
      <c r="H243" s="131"/>
      <c r="I243" s="130" t="s">
        <v>530</v>
      </c>
      <c r="J243" s="49"/>
      <c r="K243" s="33"/>
      <c r="L243" s="33"/>
    </row>
    <row r="244" spans="1:13" ht="24">
      <c r="A244" s="80">
        <v>231</v>
      </c>
      <c r="B244" s="127" t="s">
        <v>280</v>
      </c>
      <c r="C244" s="142" t="s">
        <v>536</v>
      </c>
      <c r="D244" s="128">
        <v>2019</v>
      </c>
      <c r="E244" s="128">
        <v>1</v>
      </c>
      <c r="F244" s="129">
        <v>2030.41</v>
      </c>
      <c r="G244" s="133" t="s">
        <v>266</v>
      </c>
      <c r="H244" s="131"/>
      <c r="I244" s="130" t="s">
        <v>530</v>
      </c>
      <c r="J244" s="49"/>
      <c r="K244" s="33"/>
      <c r="L244" s="33"/>
    </row>
    <row r="245" spans="1:13" ht="24">
      <c r="A245" s="80">
        <v>232</v>
      </c>
      <c r="B245" s="127" t="s">
        <v>289</v>
      </c>
      <c r="C245" s="140" t="s">
        <v>537</v>
      </c>
      <c r="D245" s="128">
        <v>2020</v>
      </c>
      <c r="E245" s="128">
        <v>1</v>
      </c>
      <c r="F245" s="129">
        <v>2332.69</v>
      </c>
      <c r="G245" s="133" t="s">
        <v>859</v>
      </c>
      <c r="H245" s="131"/>
      <c r="I245" s="130" t="s">
        <v>530</v>
      </c>
      <c r="J245" s="33" t="s">
        <v>319</v>
      </c>
      <c r="K245" s="33" t="s">
        <v>294</v>
      </c>
      <c r="L245" s="33"/>
    </row>
    <row r="246" spans="1:13" ht="24">
      <c r="A246" s="80">
        <v>233</v>
      </c>
      <c r="B246" s="127" t="s">
        <v>289</v>
      </c>
      <c r="C246" s="140" t="s">
        <v>538</v>
      </c>
      <c r="D246" s="128">
        <v>2020</v>
      </c>
      <c r="E246" s="128">
        <v>1</v>
      </c>
      <c r="F246" s="129">
        <v>2332.6799999999998</v>
      </c>
      <c r="G246" s="133" t="s">
        <v>859</v>
      </c>
      <c r="H246" s="131"/>
      <c r="I246" s="130" t="s">
        <v>530</v>
      </c>
      <c r="J246" s="42">
        <f>SUM(F245:F246)</f>
        <v>4665.37</v>
      </c>
      <c r="K246" s="41">
        <f>J246+J242+K242</f>
        <v>23157.47</v>
      </c>
      <c r="L246" s="33"/>
      <c r="M246" s="84">
        <v>23157.47</v>
      </c>
    </row>
    <row r="247" spans="1:13" ht="24">
      <c r="A247" s="80">
        <v>234</v>
      </c>
      <c r="B247" s="127" t="s">
        <v>369</v>
      </c>
      <c r="C247" s="140" t="s">
        <v>539</v>
      </c>
      <c r="D247" s="128">
        <v>2019</v>
      </c>
      <c r="E247" s="128">
        <v>1</v>
      </c>
      <c r="F247" s="129">
        <v>724.67</v>
      </c>
      <c r="G247" s="133" t="s">
        <v>261</v>
      </c>
      <c r="H247" s="131"/>
      <c r="I247" s="130" t="s">
        <v>540</v>
      </c>
      <c r="J247" s="33"/>
      <c r="K247" s="33"/>
      <c r="L247" s="33"/>
    </row>
    <row r="248" spans="1:13" ht="24">
      <c r="A248" s="80">
        <v>235</v>
      </c>
      <c r="B248" s="127" t="s">
        <v>314</v>
      </c>
      <c r="C248" s="142" t="s">
        <v>541</v>
      </c>
      <c r="D248" s="128">
        <v>2021</v>
      </c>
      <c r="E248" s="128">
        <v>1</v>
      </c>
      <c r="F248" s="129">
        <v>794.69</v>
      </c>
      <c r="G248" s="133" t="s">
        <v>261</v>
      </c>
      <c r="H248" s="131"/>
      <c r="I248" s="130" t="s">
        <v>540</v>
      </c>
      <c r="J248" s="33"/>
      <c r="K248" s="33"/>
      <c r="L248" s="33"/>
    </row>
    <row r="249" spans="1:13" ht="24">
      <c r="A249" s="80">
        <v>236</v>
      </c>
      <c r="B249" s="127" t="s">
        <v>796</v>
      </c>
      <c r="C249" s="142" t="s">
        <v>795</v>
      </c>
      <c r="D249" s="128">
        <v>2019</v>
      </c>
      <c r="E249" s="128">
        <v>1</v>
      </c>
      <c r="F249" s="129">
        <v>1844.6</v>
      </c>
      <c r="G249" s="133" t="s">
        <v>261</v>
      </c>
      <c r="H249" s="131"/>
      <c r="I249" s="130" t="s">
        <v>540</v>
      </c>
      <c r="J249" s="33"/>
      <c r="K249" s="33"/>
      <c r="L249" s="33"/>
    </row>
    <row r="250" spans="1:13" ht="24">
      <c r="A250" s="80">
        <v>237</v>
      </c>
      <c r="B250" s="127" t="s">
        <v>363</v>
      </c>
      <c r="C250" s="142" t="s">
        <v>794</v>
      </c>
      <c r="D250" s="128">
        <v>2019</v>
      </c>
      <c r="E250" s="128">
        <v>1</v>
      </c>
      <c r="F250" s="129">
        <v>7262.15</v>
      </c>
      <c r="G250" s="133" t="s">
        <v>261</v>
      </c>
      <c r="H250" s="131"/>
      <c r="I250" s="130" t="s">
        <v>540</v>
      </c>
      <c r="J250" s="33"/>
      <c r="K250" s="33"/>
      <c r="L250" s="33"/>
    </row>
    <row r="251" spans="1:13" ht="24">
      <c r="A251" s="80">
        <v>238</v>
      </c>
      <c r="B251" s="127" t="s">
        <v>324</v>
      </c>
      <c r="C251" s="149" t="s">
        <v>793</v>
      </c>
      <c r="D251" s="128">
        <v>2023</v>
      </c>
      <c r="E251" s="128">
        <v>1</v>
      </c>
      <c r="F251" s="129">
        <v>1327.06</v>
      </c>
      <c r="G251" s="133" t="s">
        <v>261</v>
      </c>
      <c r="H251" s="131"/>
      <c r="I251" s="130" t="s">
        <v>540</v>
      </c>
      <c r="J251" s="33"/>
      <c r="K251" s="33"/>
      <c r="L251" s="33"/>
    </row>
    <row r="252" spans="1:13" ht="24">
      <c r="A252" s="80">
        <v>239</v>
      </c>
      <c r="B252" s="127" t="s">
        <v>308</v>
      </c>
      <c r="C252" s="140" t="s">
        <v>542</v>
      </c>
      <c r="D252" s="128">
        <v>2020</v>
      </c>
      <c r="E252" s="128">
        <v>1</v>
      </c>
      <c r="F252" s="129">
        <v>2844.09</v>
      </c>
      <c r="G252" s="133" t="s">
        <v>261</v>
      </c>
      <c r="H252" s="131"/>
      <c r="I252" s="130" t="s">
        <v>540</v>
      </c>
      <c r="J252" s="33"/>
      <c r="K252" s="33"/>
      <c r="L252" s="33"/>
    </row>
    <row r="253" spans="1:13" ht="24">
      <c r="A253" s="80">
        <v>240</v>
      </c>
      <c r="B253" s="127" t="s">
        <v>280</v>
      </c>
      <c r="C253" s="142" t="s">
        <v>543</v>
      </c>
      <c r="D253" s="128">
        <v>2022</v>
      </c>
      <c r="E253" s="128">
        <v>1</v>
      </c>
      <c r="F253" s="129">
        <v>1518.19</v>
      </c>
      <c r="G253" s="133" t="s">
        <v>266</v>
      </c>
      <c r="H253" s="131"/>
      <c r="I253" s="130" t="s">
        <v>540</v>
      </c>
      <c r="J253" s="33"/>
      <c r="K253" s="33"/>
      <c r="L253" s="33"/>
    </row>
    <row r="254" spans="1:13" ht="24">
      <c r="A254" s="80">
        <v>241</v>
      </c>
      <c r="B254" s="127" t="s">
        <v>280</v>
      </c>
      <c r="C254" s="142" t="s">
        <v>544</v>
      </c>
      <c r="D254" s="128">
        <v>2019</v>
      </c>
      <c r="E254" s="128">
        <v>1</v>
      </c>
      <c r="F254" s="129">
        <v>3425.71</v>
      </c>
      <c r="G254" s="133" t="s">
        <v>266</v>
      </c>
      <c r="H254" s="131"/>
      <c r="I254" s="130" t="s">
        <v>540</v>
      </c>
      <c r="J254" s="33" t="s">
        <v>261</v>
      </c>
      <c r="K254" s="33" t="s">
        <v>266</v>
      </c>
      <c r="L254" s="33"/>
      <c r="M254" s="83">
        <f>F247+F248+F249+F250+F251+F252+F253+F254+F255+F256</f>
        <v>32714.28</v>
      </c>
    </row>
    <row r="255" spans="1:13" ht="24">
      <c r="A255" s="80">
        <v>242</v>
      </c>
      <c r="B255" s="127" t="s">
        <v>374</v>
      </c>
      <c r="C255" s="140" t="s">
        <v>545</v>
      </c>
      <c r="D255" s="128">
        <v>2019</v>
      </c>
      <c r="E255" s="128">
        <v>2</v>
      </c>
      <c r="F255" s="129">
        <v>10109.44</v>
      </c>
      <c r="G255" s="133" t="s">
        <v>261</v>
      </c>
      <c r="H255" s="131"/>
      <c r="I255" s="130" t="s">
        <v>540</v>
      </c>
      <c r="J255" s="47">
        <f>F247+F248+F252+F255</f>
        <v>14472.890000000001</v>
      </c>
      <c r="K255" s="35">
        <f>F254+F253</f>
        <v>4943.8999999999996</v>
      </c>
      <c r="L255" s="33"/>
    </row>
    <row r="256" spans="1:13" ht="24">
      <c r="A256" s="80">
        <v>243</v>
      </c>
      <c r="B256" s="127" t="s">
        <v>289</v>
      </c>
      <c r="C256" s="140" t="s">
        <v>546</v>
      </c>
      <c r="D256" s="128">
        <v>2020</v>
      </c>
      <c r="E256" s="128">
        <v>2</v>
      </c>
      <c r="F256" s="129">
        <v>2863.68</v>
      </c>
      <c r="G256" s="133" t="s">
        <v>859</v>
      </c>
      <c r="H256" s="131"/>
      <c r="I256" s="130" t="s">
        <v>540</v>
      </c>
      <c r="J256" s="42">
        <f>SUM(F256)</f>
        <v>2863.68</v>
      </c>
      <c r="K256" s="41"/>
      <c r="L256" s="33"/>
    </row>
    <row r="257" spans="1:13" ht="24">
      <c r="A257" s="80">
        <v>244</v>
      </c>
      <c r="B257" s="127" t="s">
        <v>278</v>
      </c>
      <c r="C257" s="140" t="s">
        <v>547</v>
      </c>
      <c r="D257" s="128">
        <v>2021</v>
      </c>
      <c r="E257" s="128">
        <v>1</v>
      </c>
      <c r="F257" s="129">
        <v>2084.52</v>
      </c>
      <c r="G257" s="133" t="s">
        <v>261</v>
      </c>
      <c r="H257" s="131"/>
      <c r="I257" s="130" t="s">
        <v>548</v>
      </c>
      <c r="J257" s="33"/>
      <c r="K257" s="33"/>
      <c r="L257" s="33"/>
    </row>
    <row r="258" spans="1:13" ht="24">
      <c r="A258" s="80">
        <v>245</v>
      </c>
      <c r="B258" s="127" t="s">
        <v>369</v>
      </c>
      <c r="C258" s="140" t="s">
        <v>792</v>
      </c>
      <c r="D258" s="128">
        <v>2023</v>
      </c>
      <c r="E258" s="128">
        <v>1</v>
      </c>
      <c r="F258" s="129">
        <v>724.67</v>
      </c>
      <c r="G258" s="133" t="s">
        <v>261</v>
      </c>
      <c r="H258" s="131"/>
      <c r="I258" s="130" t="s">
        <v>548</v>
      </c>
      <c r="J258" s="33"/>
      <c r="K258" s="33"/>
      <c r="L258" s="33"/>
    </row>
    <row r="259" spans="1:13" ht="24">
      <c r="A259" s="80">
        <v>246</v>
      </c>
      <c r="B259" s="127" t="s">
        <v>308</v>
      </c>
      <c r="C259" s="140" t="s">
        <v>549</v>
      </c>
      <c r="D259" s="128">
        <v>2020</v>
      </c>
      <c r="E259" s="128">
        <v>1</v>
      </c>
      <c r="F259" s="129">
        <v>2844.09</v>
      </c>
      <c r="G259" s="133" t="s">
        <v>261</v>
      </c>
      <c r="H259" s="131"/>
      <c r="I259" s="130" t="s">
        <v>548</v>
      </c>
      <c r="J259" s="33" t="s">
        <v>261</v>
      </c>
      <c r="K259" s="33"/>
      <c r="L259" s="33"/>
    </row>
    <row r="260" spans="1:13" ht="24">
      <c r="A260" s="80">
        <v>247</v>
      </c>
      <c r="B260" s="127" t="s">
        <v>269</v>
      </c>
      <c r="C260" s="140" t="s">
        <v>550</v>
      </c>
      <c r="D260" s="128">
        <v>2021</v>
      </c>
      <c r="E260" s="128">
        <v>2</v>
      </c>
      <c r="F260" s="129">
        <v>7939.56</v>
      </c>
      <c r="G260" s="133" t="s">
        <v>261</v>
      </c>
      <c r="H260" s="131"/>
      <c r="I260" s="130" t="s">
        <v>548</v>
      </c>
      <c r="J260" s="34">
        <f>F259+F257+F261+F260+F262</f>
        <v>15914.52</v>
      </c>
      <c r="K260" s="33" t="s">
        <v>261</v>
      </c>
      <c r="L260" s="33"/>
    </row>
    <row r="261" spans="1:13" ht="24">
      <c r="A261" s="80">
        <v>248</v>
      </c>
      <c r="B261" s="127" t="s">
        <v>262</v>
      </c>
      <c r="C261" s="140" t="s">
        <v>551</v>
      </c>
      <c r="D261" s="128">
        <v>2021</v>
      </c>
      <c r="E261" s="128">
        <v>2</v>
      </c>
      <c r="F261" s="129">
        <v>1563.1</v>
      </c>
      <c r="G261" s="133" t="s">
        <v>261</v>
      </c>
      <c r="H261" s="131"/>
      <c r="I261" s="130" t="s">
        <v>548</v>
      </c>
      <c r="J261" s="33"/>
      <c r="K261" s="33"/>
      <c r="L261" s="33"/>
      <c r="M261" s="83">
        <f>F258+F259+F260+F261+F262+F263+F264+F265</f>
        <v>26480.089999999997</v>
      </c>
    </row>
    <row r="262" spans="1:13" ht="24">
      <c r="A262" s="80">
        <v>249</v>
      </c>
      <c r="B262" s="127" t="s">
        <v>552</v>
      </c>
      <c r="C262" s="142" t="s">
        <v>553</v>
      </c>
      <c r="D262" s="128">
        <v>2021</v>
      </c>
      <c r="E262" s="128">
        <v>1</v>
      </c>
      <c r="F262" s="129">
        <v>1483.25</v>
      </c>
      <c r="G262" s="133" t="s">
        <v>261</v>
      </c>
      <c r="H262" s="131"/>
      <c r="I262" s="130" t="s">
        <v>548</v>
      </c>
      <c r="J262" s="35">
        <f>F265</f>
        <v>4832.46</v>
      </c>
      <c r="K262" s="33" t="s">
        <v>266</v>
      </c>
      <c r="L262" s="33"/>
      <c r="M262" s="85">
        <f>F257</f>
        <v>2084.52</v>
      </c>
    </row>
    <row r="263" spans="1:13" ht="24">
      <c r="A263" s="80">
        <v>250</v>
      </c>
      <c r="B263" s="127" t="s">
        <v>289</v>
      </c>
      <c r="C263" s="140" t="s">
        <v>554</v>
      </c>
      <c r="D263" s="128">
        <v>2020</v>
      </c>
      <c r="E263" s="128">
        <v>1</v>
      </c>
      <c r="F263" s="129">
        <v>2332.6799999999998</v>
      </c>
      <c r="G263" s="133" t="s">
        <v>859</v>
      </c>
      <c r="H263" s="131"/>
      <c r="I263" s="130" t="s">
        <v>548</v>
      </c>
      <c r="J263" s="42">
        <f>F264+F263</f>
        <v>7092.9599999999991</v>
      </c>
      <c r="K263" s="33" t="s">
        <v>319</v>
      </c>
      <c r="L263" s="33"/>
      <c r="M263" s="83">
        <f>SUM(M261:M262)</f>
        <v>28564.609999999997</v>
      </c>
    </row>
    <row r="264" spans="1:13" ht="24">
      <c r="A264" s="80">
        <v>251</v>
      </c>
      <c r="B264" s="127" t="s">
        <v>289</v>
      </c>
      <c r="C264" s="140" t="s">
        <v>791</v>
      </c>
      <c r="D264" s="128">
        <v>2021</v>
      </c>
      <c r="E264" s="128">
        <v>2</v>
      </c>
      <c r="F264" s="129">
        <v>4760.28</v>
      </c>
      <c r="G264" s="133" t="s">
        <v>859</v>
      </c>
      <c r="H264" s="131"/>
      <c r="I264" s="130" t="s">
        <v>548</v>
      </c>
      <c r="J264" s="49"/>
      <c r="K264" s="33"/>
      <c r="L264" s="33"/>
    </row>
    <row r="265" spans="1:13" ht="24">
      <c r="A265" s="80">
        <v>252</v>
      </c>
      <c r="B265" s="127" t="s">
        <v>380</v>
      </c>
      <c r="C265" s="140" t="s">
        <v>555</v>
      </c>
      <c r="D265" s="128">
        <v>2021</v>
      </c>
      <c r="E265" s="128">
        <v>1</v>
      </c>
      <c r="F265" s="129">
        <v>4832.46</v>
      </c>
      <c r="G265" s="133" t="s">
        <v>266</v>
      </c>
      <c r="H265" s="131"/>
      <c r="I265" s="130" t="s">
        <v>548</v>
      </c>
      <c r="J265" s="36" t="s">
        <v>294</v>
      </c>
      <c r="K265" s="41"/>
      <c r="L265" s="33"/>
    </row>
    <row r="266" spans="1:13" ht="24">
      <c r="A266" s="80"/>
      <c r="B266" s="127"/>
      <c r="C266" s="140"/>
      <c r="D266" s="128"/>
      <c r="E266" s="128"/>
      <c r="F266" s="129"/>
      <c r="G266" s="133"/>
      <c r="H266" s="131"/>
      <c r="I266" s="130" t="s">
        <v>556</v>
      </c>
      <c r="J266" s="33"/>
      <c r="K266" s="33"/>
      <c r="L266" s="33"/>
    </row>
    <row r="267" spans="1:13" ht="24">
      <c r="A267" s="80">
        <v>253</v>
      </c>
      <c r="B267" s="127" t="s">
        <v>557</v>
      </c>
      <c r="C267" s="150" t="s">
        <v>558</v>
      </c>
      <c r="D267" s="151">
        <v>2019</v>
      </c>
      <c r="E267" s="151">
        <v>2</v>
      </c>
      <c r="F267" s="152">
        <v>5291.46</v>
      </c>
      <c r="G267" s="133" t="s">
        <v>261</v>
      </c>
      <c r="H267" s="147"/>
      <c r="I267" s="130" t="s">
        <v>556</v>
      </c>
      <c r="J267" s="41"/>
      <c r="K267" s="41"/>
      <c r="L267" s="41"/>
    </row>
    <row r="268" spans="1:13" ht="24">
      <c r="A268" s="80">
        <v>254</v>
      </c>
      <c r="B268" s="127" t="s">
        <v>278</v>
      </c>
      <c r="C268" s="150" t="s">
        <v>790</v>
      </c>
      <c r="D268" s="151">
        <v>2023</v>
      </c>
      <c r="E268" s="151">
        <v>1</v>
      </c>
      <c r="F268" s="152">
        <v>794.67</v>
      </c>
      <c r="G268" s="133" t="s">
        <v>261</v>
      </c>
      <c r="H268" s="147"/>
      <c r="I268" s="130" t="s">
        <v>556</v>
      </c>
      <c r="J268" s="41"/>
      <c r="K268" s="41"/>
      <c r="L268" s="41"/>
    </row>
    <row r="269" spans="1:13" ht="24">
      <c r="A269" s="80">
        <v>255</v>
      </c>
      <c r="B269" s="127" t="s">
        <v>262</v>
      </c>
      <c r="C269" s="140" t="s">
        <v>559</v>
      </c>
      <c r="D269" s="128">
        <v>2019</v>
      </c>
      <c r="E269" s="128">
        <v>2</v>
      </c>
      <c r="F269" s="129">
        <v>929.88</v>
      </c>
      <c r="G269" s="133" t="s">
        <v>261</v>
      </c>
      <c r="H269" s="131"/>
      <c r="I269" s="130" t="s">
        <v>556</v>
      </c>
      <c r="J269" s="33" t="s">
        <v>261</v>
      </c>
      <c r="K269" s="34">
        <f>SUM(F266:F269)</f>
        <v>7016.01</v>
      </c>
      <c r="L269" s="33"/>
      <c r="M269" s="83">
        <f>F267+F268+F269</f>
        <v>7016.01</v>
      </c>
    </row>
    <row r="270" spans="1:13" ht="24">
      <c r="A270" s="80">
        <v>256</v>
      </c>
      <c r="B270" s="127" t="s">
        <v>278</v>
      </c>
      <c r="C270" s="140" t="s">
        <v>789</v>
      </c>
      <c r="D270" s="128">
        <v>2023</v>
      </c>
      <c r="E270" s="128">
        <v>1</v>
      </c>
      <c r="F270" s="129">
        <v>794.67</v>
      </c>
      <c r="G270" s="133" t="s">
        <v>261</v>
      </c>
      <c r="H270" s="131"/>
      <c r="I270" s="130" t="s">
        <v>560</v>
      </c>
      <c r="J270" s="54"/>
      <c r="K270" s="33"/>
      <c r="L270" s="33"/>
    </row>
    <row r="271" spans="1:13" ht="24">
      <c r="A271" s="80">
        <v>257</v>
      </c>
      <c r="B271" s="127" t="s">
        <v>330</v>
      </c>
      <c r="C271" s="140" t="s">
        <v>561</v>
      </c>
      <c r="D271" s="128">
        <v>2019</v>
      </c>
      <c r="E271" s="128">
        <v>2</v>
      </c>
      <c r="F271" s="129">
        <v>5291.46</v>
      </c>
      <c r="G271" s="133" t="s">
        <v>261</v>
      </c>
      <c r="H271" s="131"/>
      <c r="I271" s="130" t="s">
        <v>560</v>
      </c>
      <c r="J271" s="54"/>
      <c r="K271" s="33"/>
      <c r="L271" s="33"/>
    </row>
    <row r="272" spans="1:13" ht="24">
      <c r="A272" s="80">
        <v>258</v>
      </c>
      <c r="B272" s="127" t="s">
        <v>562</v>
      </c>
      <c r="C272" s="140" t="s">
        <v>563</v>
      </c>
      <c r="D272" s="128">
        <v>2019</v>
      </c>
      <c r="E272" s="128">
        <v>2</v>
      </c>
      <c r="F272" s="129">
        <v>929.88</v>
      </c>
      <c r="G272" s="133" t="s">
        <v>261</v>
      </c>
      <c r="H272" s="131"/>
      <c r="I272" s="130" t="s">
        <v>560</v>
      </c>
      <c r="J272" s="56">
        <f>SUM(F270:F272)</f>
        <v>7016.01</v>
      </c>
      <c r="K272" s="33" t="s">
        <v>261</v>
      </c>
      <c r="L272" s="33"/>
    </row>
    <row r="273" spans="1:13" ht="24">
      <c r="A273" s="80">
        <v>259</v>
      </c>
      <c r="B273" s="127" t="s">
        <v>564</v>
      </c>
      <c r="C273" s="149" t="s">
        <v>565</v>
      </c>
      <c r="D273" s="128">
        <v>2021</v>
      </c>
      <c r="E273" s="128">
        <v>1</v>
      </c>
      <c r="F273" s="129">
        <v>7236</v>
      </c>
      <c r="G273" s="133" t="s">
        <v>859</v>
      </c>
      <c r="H273" s="131"/>
      <c r="I273" s="130" t="s">
        <v>560</v>
      </c>
      <c r="J273" s="54"/>
      <c r="K273" s="33"/>
      <c r="L273" s="33"/>
    </row>
    <row r="274" spans="1:13" ht="24">
      <c r="A274" s="80">
        <v>260</v>
      </c>
      <c r="B274" s="127" t="s">
        <v>289</v>
      </c>
      <c r="C274" s="142" t="s">
        <v>566</v>
      </c>
      <c r="D274" s="128">
        <v>2021</v>
      </c>
      <c r="E274" s="128">
        <v>1</v>
      </c>
      <c r="F274" s="129">
        <v>1476</v>
      </c>
      <c r="G274" s="133" t="s">
        <v>859</v>
      </c>
      <c r="H274" s="131"/>
      <c r="I274" s="130" t="s">
        <v>560</v>
      </c>
      <c r="J274" s="42">
        <f>SUM(F273:F274)</f>
        <v>8712</v>
      </c>
      <c r="K274" s="41">
        <f>J274+J272</f>
        <v>15728.01</v>
      </c>
      <c r="L274" s="33"/>
    </row>
    <row r="275" spans="1:13" ht="24">
      <c r="A275" s="80"/>
      <c r="B275" s="127"/>
      <c r="C275" s="140"/>
      <c r="D275" s="128"/>
      <c r="E275" s="128"/>
      <c r="F275" s="129"/>
      <c r="G275" s="133"/>
      <c r="H275" s="131"/>
      <c r="I275" s="130" t="s">
        <v>567</v>
      </c>
      <c r="J275" s="33"/>
      <c r="K275" s="33"/>
      <c r="L275" s="33"/>
    </row>
    <row r="276" spans="1:13" ht="24">
      <c r="A276" s="80">
        <v>261</v>
      </c>
      <c r="B276" s="127" t="s">
        <v>278</v>
      </c>
      <c r="C276" s="142" t="s">
        <v>568</v>
      </c>
      <c r="D276" s="128">
        <v>2021</v>
      </c>
      <c r="E276" s="128">
        <v>1</v>
      </c>
      <c r="F276" s="129">
        <v>769</v>
      </c>
      <c r="G276" s="133" t="s">
        <v>261</v>
      </c>
      <c r="H276" s="131"/>
      <c r="I276" s="130" t="s">
        <v>567</v>
      </c>
      <c r="J276" s="33"/>
      <c r="K276" s="33"/>
      <c r="L276" s="33"/>
    </row>
    <row r="277" spans="1:13" ht="24">
      <c r="A277" s="80">
        <v>262</v>
      </c>
      <c r="B277" s="127" t="s">
        <v>557</v>
      </c>
      <c r="C277" s="140" t="s">
        <v>569</v>
      </c>
      <c r="D277" s="128">
        <v>2019</v>
      </c>
      <c r="E277" s="128">
        <v>3</v>
      </c>
      <c r="F277" s="129">
        <v>7937.19</v>
      </c>
      <c r="G277" s="133" t="s">
        <v>261</v>
      </c>
      <c r="H277" s="131"/>
      <c r="I277" s="130" t="s">
        <v>567</v>
      </c>
      <c r="J277" s="33"/>
      <c r="K277" s="33"/>
      <c r="L277" s="33"/>
    </row>
    <row r="278" spans="1:13" ht="24">
      <c r="A278" s="80">
        <v>263</v>
      </c>
      <c r="B278" s="127" t="s">
        <v>533</v>
      </c>
      <c r="C278" s="140" t="s">
        <v>570</v>
      </c>
      <c r="D278" s="128">
        <v>2019</v>
      </c>
      <c r="E278" s="128">
        <v>3</v>
      </c>
      <c r="F278" s="129">
        <v>1394.82</v>
      </c>
      <c r="G278" s="133" t="s">
        <v>261</v>
      </c>
      <c r="H278" s="131"/>
      <c r="I278" s="130" t="s">
        <v>567</v>
      </c>
      <c r="J278" s="34">
        <f>SUM(F275:F278)</f>
        <v>10101.009999999998</v>
      </c>
      <c r="K278" s="33" t="s">
        <v>294</v>
      </c>
      <c r="L278" s="33"/>
    </row>
    <row r="279" spans="1:13" ht="24">
      <c r="A279" s="80">
        <v>264</v>
      </c>
      <c r="B279" s="127" t="s">
        <v>788</v>
      </c>
      <c r="C279" s="149" t="s">
        <v>787</v>
      </c>
      <c r="D279" s="128">
        <v>2023</v>
      </c>
      <c r="E279" s="128">
        <v>1</v>
      </c>
      <c r="F279" s="129">
        <v>702</v>
      </c>
      <c r="G279" s="133" t="s">
        <v>859</v>
      </c>
      <c r="H279" s="131"/>
      <c r="I279" s="130" t="s">
        <v>567</v>
      </c>
      <c r="J279" s="34"/>
      <c r="K279" s="33"/>
      <c r="L279" s="33"/>
      <c r="M279" s="84">
        <v>12279.01</v>
      </c>
    </row>
    <row r="280" spans="1:13" ht="24">
      <c r="A280" s="80">
        <v>265</v>
      </c>
      <c r="B280" s="127" t="s">
        <v>289</v>
      </c>
      <c r="C280" s="140" t="s">
        <v>571</v>
      </c>
      <c r="D280" s="128">
        <v>2021</v>
      </c>
      <c r="E280" s="128">
        <v>1</v>
      </c>
      <c r="F280" s="129">
        <v>1476</v>
      </c>
      <c r="G280" s="133" t="s">
        <v>859</v>
      </c>
      <c r="H280" s="131"/>
      <c r="I280" s="130" t="s">
        <v>567</v>
      </c>
      <c r="J280" s="42">
        <f>SUM(F279:F280)</f>
        <v>2178</v>
      </c>
      <c r="K280" s="41">
        <f>SUM(J278:J280)</f>
        <v>12279.009999999998</v>
      </c>
      <c r="L280" s="33"/>
    </row>
    <row r="281" spans="1:13" ht="24">
      <c r="A281" s="80"/>
      <c r="B281" s="127"/>
      <c r="C281" s="140"/>
      <c r="D281" s="128"/>
      <c r="E281" s="128"/>
      <c r="F281" s="129"/>
      <c r="G281" s="133"/>
      <c r="H281" s="131"/>
      <c r="I281" s="130" t="s">
        <v>572</v>
      </c>
      <c r="J281" s="33"/>
      <c r="K281" s="33"/>
      <c r="L281" s="33"/>
    </row>
    <row r="282" spans="1:13" ht="24">
      <c r="A282" s="80">
        <v>266</v>
      </c>
      <c r="B282" s="127" t="s">
        <v>557</v>
      </c>
      <c r="C282" s="140" t="s">
        <v>573</v>
      </c>
      <c r="D282" s="128">
        <v>2019</v>
      </c>
      <c r="E282" s="128">
        <v>1</v>
      </c>
      <c r="F282" s="129">
        <v>2645.73</v>
      </c>
      <c r="G282" s="133" t="s">
        <v>261</v>
      </c>
      <c r="H282" s="131"/>
      <c r="I282" s="130" t="s">
        <v>572</v>
      </c>
      <c r="J282" s="33"/>
      <c r="K282" s="33"/>
      <c r="L282" s="33"/>
    </row>
    <row r="283" spans="1:13" ht="24">
      <c r="A283" s="80">
        <v>267</v>
      </c>
      <c r="B283" s="127" t="s">
        <v>314</v>
      </c>
      <c r="C283" s="140" t="s">
        <v>786</v>
      </c>
      <c r="D283" s="128">
        <v>2023</v>
      </c>
      <c r="E283" s="128">
        <v>2</v>
      </c>
      <c r="F283" s="129">
        <v>1589.34</v>
      </c>
      <c r="G283" s="133" t="s">
        <v>261</v>
      </c>
      <c r="H283" s="131"/>
      <c r="I283" s="130" t="s">
        <v>572</v>
      </c>
      <c r="J283" s="34">
        <f>SUM(F281:F283)</f>
        <v>4235.07</v>
      </c>
      <c r="K283" s="33" t="s">
        <v>294</v>
      </c>
      <c r="L283" s="33"/>
      <c r="M283" s="83">
        <f>F286+F285+F284+F283+F282</f>
        <v>7889.07</v>
      </c>
    </row>
    <row r="284" spans="1:13" ht="24">
      <c r="A284" s="80">
        <v>268</v>
      </c>
      <c r="B284" s="127" t="s">
        <v>785</v>
      </c>
      <c r="C284" s="142" t="s">
        <v>784</v>
      </c>
      <c r="D284" s="128">
        <v>2023</v>
      </c>
      <c r="E284" s="128">
        <v>1</v>
      </c>
      <c r="F284" s="129">
        <v>702</v>
      </c>
      <c r="G284" s="133" t="s">
        <v>859</v>
      </c>
      <c r="H284" s="131"/>
      <c r="I284" s="130" t="s">
        <v>572</v>
      </c>
      <c r="J284" s="34"/>
      <c r="K284" s="33"/>
      <c r="L284" s="33"/>
    </row>
    <row r="285" spans="1:13" ht="24">
      <c r="A285" s="80">
        <v>269</v>
      </c>
      <c r="B285" s="127" t="s">
        <v>289</v>
      </c>
      <c r="C285" s="140" t="s">
        <v>574</v>
      </c>
      <c r="D285" s="128">
        <v>2021</v>
      </c>
      <c r="E285" s="128">
        <v>1</v>
      </c>
      <c r="F285" s="129">
        <v>1476</v>
      </c>
      <c r="G285" s="133" t="s">
        <v>859</v>
      </c>
      <c r="H285" s="131"/>
      <c r="I285" s="130" t="s">
        <v>572</v>
      </c>
      <c r="J285" s="42">
        <f>SUM(F284:F285)</f>
        <v>2178</v>
      </c>
      <c r="K285" s="41"/>
      <c r="L285" s="33"/>
    </row>
    <row r="286" spans="1:13" ht="24">
      <c r="A286" s="80">
        <v>270</v>
      </c>
      <c r="B286" s="127" t="s">
        <v>289</v>
      </c>
      <c r="C286" s="140" t="s">
        <v>783</v>
      </c>
      <c r="D286" s="128">
        <v>2021</v>
      </c>
      <c r="E286" s="128">
        <v>1</v>
      </c>
      <c r="F286" s="129">
        <v>1476</v>
      </c>
      <c r="G286" s="133" t="s">
        <v>859</v>
      </c>
      <c r="H286" s="131"/>
      <c r="I286" s="130" t="s">
        <v>572</v>
      </c>
      <c r="J286" s="42"/>
      <c r="K286" s="41"/>
      <c r="L286" s="33"/>
    </row>
    <row r="287" spans="1:13" ht="36">
      <c r="A287" s="80"/>
      <c r="B287" s="127"/>
      <c r="C287" s="140"/>
      <c r="D287" s="128"/>
      <c r="E287" s="128"/>
      <c r="F287" s="129"/>
      <c r="G287" s="133"/>
      <c r="H287" s="131"/>
      <c r="I287" s="130" t="s">
        <v>575</v>
      </c>
      <c r="J287" s="33"/>
      <c r="K287" s="33"/>
      <c r="L287" s="33"/>
    </row>
    <row r="288" spans="1:13" ht="24">
      <c r="A288" s="80">
        <v>271</v>
      </c>
      <c r="B288" s="127" t="s">
        <v>576</v>
      </c>
      <c r="C288" s="140">
        <v>41174</v>
      </c>
      <c r="D288" s="128">
        <v>2020</v>
      </c>
      <c r="E288" s="128">
        <v>1</v>
      </c>
      <c r="F288" s="129">
        <v>62578.14</v>
      </c>
      <c r="G288" s="133" t="s">
        <v>261</v>
      </c>
      <c r="H288" s="131"/>
      <c r="I288" s="130" t="s">
        <v>577</v>
      </c>
      <c r="J288" s="33"/>
      <c r="K288" s="33"/>
      <c r="L288" s="33"/>
    </row>
    <row r="289" spans="1:12" ht="24">
      <c r="A289" s="80">
        <v>272</v>
      </c>
      <c r="B289" s="127" t="s">
        <v>578</v>
      </c>
      <c r="C289" s="140">
        <v>41175</v>
      </c>
      <c r="D289" s="128">
        <v>2022</v>
      </c>
      <c r="E289" s="128">
        <v>1</v>
      </c>
      <c r="F289" s="129">
        <v>284913</v>
      </c>
      <c r="G289" s="133" t="s">
        <v>261</v>
      </c>
      <c r="H289" s="131"/>
      <c r="I289" s="130" t="s">
        <v>577</v>
      </c>
      <c r="J289" s="33"/>
      <c r="K289" s="33"/>
      <c r="L289" s="33"/>
    </row>
    <row r="290" spans="1:12" ht="24">
      <c r="A290" s="80">
        <v>273</v>
      </c>
      <c r="B290" s="127" t="s">
        <v>782</v>
      </c>
      <c r="C290" s="140" t="s">
        <v>781</v>
      </c>
      <c r="D290" s="128">
        <v>2019</v>
      </c>
      <c r="E290" s="128">
        <v>1</v>
      </c>
      <c r="F290" s="129">
        <v>2689.01</v>
      </c>
      <c r="G290" s="133" t="s">
        <v>261</v>
      </c>
      <c r="H290" s="131"/>
      <c r="I290" s="130" t="s">
        <v>577</v>
      </c>
      <c r="J290" s="33"/>
      <c r="K290" s="33"/>
      <c r="L290" s="33"/>
    </row>
    <row r="291" spans="1:12" ht="24">
      <c r="A291" s="80">
        <v>274</v>
      </c>
      <c r="B291" s="127" t="s">
        <v>780</v>
      </c>
      <c r="C291" s="140" t="s">
        <v>779</v>
      </c>
      <c r="D291" s="128">
        <v>2023</v>
      </c>
      <c r="E291" s="128">
        <v>2</v>
      </c>
      <c r="F291" s="129">
        <v>1589.34</v>
      </c>
      <c r="G291" s="133" t="s">
        <v>261</v>
      </c>
      <c r="H291" s="131"/>
      <c r="I291" s="130" t="s">
        <v>577</v>
      </c>
      <c r="J291" s="33"/>
      <c r="K291" s="33"/>
      <c r="L291" s="33"/>
    </row>
    <row r="292" spans="1:12" ht="24">
      <c r="A292" s="80">
        <v>275</v>
      </c>
      <c r="B292" s="127" t="s">
        <v>579</v>
      </c>
      <c r="C292" s="140" t="s">
        <v>580</v>
      </c>
      <c r="D292" s="128">
        <v>2021</v>
      </c>
      <c r="E292" s="128">
        <v>1</v>
      </c>
      <c r="F292" s="129">
        <v>745.99</v>
      </c>
      <c r="G292" s="133" t="s">
        <v>261</v>
      </c>
      <c r="H292" s="131"/>
      <c r="I292" s="130" t="s">
        <v>577</v>
      </c>
      <c r="J292" s="33"/>
      <c r="K292" s="33"/>
      <c r="L292" s="33"/>
    </row>
    <row r="293" spans="1:12" ht="24">
      <c r="A293" s="80">
        <v>276</v>
      </c>
      <c r="B293" s="127" t="s">
        <v>581</v>
      </c>
      <c r="C293" s="140" t="s">
        <v>582</v>
      </c>
      <c r="D293" s="128">
        <v>2022</v>
      </c>
      <c r="E293" s="128">
        <v>1</v>
      </c>
      <c r="F293" s="129">
        <v>2048.89</v>
      </c>
      <c r="G293" s="133" t="s">
        <v>261</v>
      </c>
      <c r="H293" s="131"/>
      <c r="I293" s="130" t="s">
        <v>577</v>
      </c>
      <c r="J293" s="33"/>
      <c r="K293" s="33"/>
      <c r="L293" s="33"/>
    </row>
    <row r="294" spans="1:12" ht="24">
      <c r="A294" s="80">
        <v>277</v>
      </c>
      <c r="B294" s="127" t="s">
        <v>583</v>
      </c>
      <c r="C294" s="140" t="s">
        <v>584</v>
      </c>
      <c r="D294" s="128">
        <v>2020</v>
      </c>
      <c r="E294" s="128">
        <v>1</v>
      </c>
      <c r="F294" s="129">
        <v>1519.07</v>
      </c>
      <c r="G294" s="133" t="s">
        <v>261</v>
      </c>
      <c r="H294" s="131"/>
      <c r="I294" s="130" t="s">
        <v>577</v>
      </c>
      <c r="J294" s="33"/>
      <c r="K294" s="33"/>
      <c r="L294" s="33"/>
    </row>
    <row r="295" spans="1:12" ht="24">
      <c r="A295" s="80">
        <v>278</v>
      </c>
      <c r="B295" s="127" t="s">
        <v>269</v>
      </c>
      <c r="C295" s="140" t="s">
        <v>585</v>
      </c>
      <c r="D295" s="128">
        <v>2021</v>
      </c>
      <c r="E295" s="128">
        <v>1</v>
      </c>
      <c r="F295" s="129">
        <v>4092.21</v>
      </c>
      <c r="G295" s="133" t="s">
        <v>261</v>
      </c>
      <c r="H295" s="131"/>
      <c r="I295" s="130" t="s">
        <v>577</v>
      </c>
      <c r="J295" s="33"/>
      <c r="K295" s="33"/>
      <c r="L295" s="33"/>
    </row>
    <row r="296" spans="1:12" ht="24">
      <c r="A296" s="80">
        <v>279</v>
      </c>
      <c r="B296" s="127" t="s">
        <v>586</v>
      </c>
      <c r="C296" s="140" t="s">
        <v>587</v>
      </c>
      <c r="D296" s="128">
        <v>2021</v>
      </c>
      <c r="E296" s="128">
        <v>3</v>
      </c>
      <c r="F296" s="129">
        <v>12276.63</v>
      </c>
      <c r="G296" s="133" t="s">
        <v>261</v>
      </c>
      <c r="H296" s="131"/>
      <c r="I296" s="130" t="s">
        <v>577</v>
      </c>
      <c r="J296" s="33"/>
      <c r="K296" s="33"/>
      <c r="L296" s="33"/>
    </row>
    <row r="297" spans="1:12" ht="24">
      <c r="A297" s="80">
        <v>280</v>
      </c>
      <c r="B297" s="127" t="s">
        <v>588</v>
      </c>
      <c r="C297" s="140" t="s">
        <v>589</v>
      </c>
      <c r="D297" s="128">
        <v>2021</v>
      </c>
      <c r="E297" s="128">
        <v>2</v>
      </c>
      <c r="F297" s="129">
        <v>7939.56</v>
      </c>
      <c r="G297" s="133" t="s">
        <v>261</v>
      </c>
      <c r="H297" s="131"/>
      <c r="I297" s="130" t="s">
        <v>577</v>
      </c>
      <c r="J297" s="33"/>
      <c r="K297" s="33"/>
      <c r="L297" s="33"/>
    </row>
    <row r="298" spans="1:12" ht="24">
      <c r="A298" s="80">
        <v>281</v>
      </c>
      <c r="B298" s="127" t="s">
        <v>590</v>
      </c>
      <c r="C298" s="140" t="s">
        <v>591</v>
      </c>
      <c r="D298" s="128">
        <v>2021</v>
      </c>
      <c r="E298" s="128">
        <v>1</v>
      </c>
      <c r="F298" s="129">
        <v>3969.78</v>
      </c>
      <c r="G298" s="133" t="s">
        <v>261</v>
      </c>
      <c r="H298" s="131"/>
      <c r="I298" s="130" t="s">
        <v>577</v>
      </c>
      <c r="J298" s="33"/>
      <c r="K298" s="33"/>
      <c r="L298" s="33"/>
    </row>
    <row r="299" spans="1:12" ht="24">
      <c r="A299" s="80">
        <v>282</v>
      </c>
      <c r="B299" s="127" t="s">
        <v>592</v>
      </c>
      <c r="C299" s="140" t="s">
        <v>593</v>
      </c>
      <c r="D299" s="128">
        <v>2021</v>
      </c>
      <c r="E299" s="128">
        <v>1</v>
      </c>
      <c r="F299" s="129">
        <v>3969.78</v>
      </c>
      <c r="G299" s="133" t="s">
        <v>261</v>
      </c>
      <c r="H299" s="131"/>
      <c r="I299" s="130" t="s">
        <v>577</v>
      </c>
      <c r="J299" s="33"/>
      <c r="K299" s="33"/>
      <c r="L299" s="33"/>
    </row>
    <row r="300" spans="1:12" ht="24">
      <c r="A300" s="80">
        <v>283</v>
      </c>
      <c r="B300" s="127" t="s">
        <v>594</v>
      </c>
      <c r="C300" s="140" t="s">
        <v>595</v>
      </c>
      <c r="D300" s="128">
        <v>2021</v>
      </c>
      <c r="E300" s="128">
        <v>4</v>
      </c>
      <c r="F300" s="129">
        <v>15879.12</v>
      </c>
      <c r="G300" s="133" t="s">
        <v>261</v>
      </c>
      <c r="H300" s="131"/>
      <c r="I300" s="130" t="s">
        <v>577</v>
      </c>
      <c r="J300" s="33"/>
      <c r="K300" s="33"/>
      <c r="L300" s="33"/>
    </row>
    <row r="301" spans="1:12" ht="24">
      <c r="A301" s="80">
        <v>284</v>
      </c>
      <c r="B301" s="127" t="s">
        <v>596</v>
      </c>
      <c r="C301" s="140" t="s">
        <v>597</v>
      </c>
      <c r="D301" s="128">
        <v>2021</v>
      </c>
      <c r="E301" s="128">
        <v>2</v>
      </c>
      <c r="F301" s="129">
        <v>7939.56</v>
      </c>
      <c r="G301" s="133" t="s">
        <v>261</v>
      </c>
      <c r="H301" s="131"/>
      <c r="I301" s="130" t="s">
        <v>577</v>
      </c>
      <c r="J301" s="33"/>
      <c r="K301" s="33"/>
      <c r="L301" s="33"/>
    </row>
    <row r="302" spans="1:12" ht="24">
      <c r="A302" s="80">
        <v>285</v>
      </c>
      <c r="B302" s="127" t="s">
        <v>598</v>
      </c>
      <c r="C302" s="140" t="s">
        <v>599</v>
      </c>
      <c r="D302" s="128">
        <v>2021</v>
      </c>
      <c r="E302" s="128">
        <v>1</v>
      </c>
      <c r="F302" s="129">
        <v>3969.78</v>
      </c>
      <c r="G302" s="133" t="s">
        <v>261</v>
      </c>
      <c r="H302" s="131"/>
      <c r="I302" s="130" t="s">
        <v>577</v>
      </c>
      <c r="J302" s="33"/>
      <c r="K302" s="33"/>
      <c r="L302" s="33"/>
    </row>
    <row r="303" spans="1:12" ht="24">
      <c r="A303" s="80">
        <v>286</v>
      </c>
      <c r="B303" s="127" t="s">
        <v>600</v>
      </c>
      <c r="C303" s="140" t="s">
        <v>601</v>
      </c>
      <c r="D303" s="128">
        <v>2021</v>
      </c>
      <c r="E303" s="128">
        <v>1</v>
      </c>
      <c r="F303" s="129">
        <v>3969.78</v>
      </c>
      <c r="G303" s="133" t="s">
        <v>261</v>
      </c>
      <c r="H303" s="131"/>
      <c r="I303" s="130" t="s">
        <v>577</v>
      </c>
      <c r="J303" s="33"/>
      <c r="K303" s="33"/>
      <c r="L303" s="33"/>
    </row>
    <row r="304" spans="1:12" ht="24">
      <c r="A304" s="80">
        <v>287</v>
      </c>
      <c r="B304" s="127" t="s">
        <v>330</v>
      </c>
      <c r="C304" s="140" t="s">
        <v>602</v>
      </c>
      <c r="D304" s="128">
        <v>2019</v>
      </c>
      <c r="E304" s="128">
        <v>2</v>
      </c>
      <c r="F304" s="129">
        <v>9306.9</v>
      </c>
      <c r="G304" s="133" t="s">
        <v>261</v>
      </c>
      <c r="H304" s="131"/>
      <c r="I304" s="130" t="s">
        <v>577</v>
      </c>
      <c r="J304" s="33"/>
      <c r="K304" s="33"/>
      <c r="L304" s="33"/>
    </row>
    <row r="305" spans="1:12" ht="24">
      <c r="A305" s="80">
        <v>288</v>
      </c>
      <c r="B305" s="127" t="s">
        <v>330</v>
      </c>
      <c r="C305" s="140" t="s">
        <v>603</v>
      </c>
      <c r="D305" s="128">
        <v>2019</v>
      </c>
      <c r="E305" s="128">
        <v>1</v>
      </c>
      <c r="F305" s="129">
        <v>2576.4699999999998</v>
      </c>
      <c r="G305" s="133" t="s">
        <v>261</v>
      </c>
      <c r="H305" s="131"/>
      <c r="I305" s="130" t="s">
        <v>577</v>
      </c>
      <c r="J305" s="33"/>
      <c r="K305" s="33"/>
      <c r="L305" s="33"/>
    </row>
    <row r="306" spans="1:12" ht="24">
      <c r="A306" s="80">
        <v>289</v>
      </c>
      <c r="B306" s="127" t="s">
        <v>330</v>
      </c>
      <c r="C306" s="140" t="s">
        <v>604</v>
      </c>
      <c r="D306" s="128">
        <v>2019</v>
      </c>
      <c r="E306" s="128">
        <v>1</v>
      </c>
      <c r="F306" s="129">
        <v>4653.45</v>
      </c>
      <c r="G306" s="133" t="s">
        <v>261</v>
      </c>
      <c r="H306" s="131"/>
      <c r="I306" s="130" t="s">
        <v>577</v>
      </c>
      <c r="J306" s="33"/>
      <c r="K306" s="33"/>
      <c r="L306" s="33"/>
    </row>
    <row r="307" spans="1:12" ht="24">
      <c r="A307" s="80">
        <v>290</v>
      </c>
      <c r="B307" s="127" t="s">
        <v>330</v>
      </c>
      <c r="C307" s="140" t="s">
        <v>605</v>
      </c>
      <c r="D307" s="128">
        <v>2020</v>
      </c>
      <c r="E307" s="128">
        <v>1</v>
      </c>
      <c r="F307" s="129">
        <v>5726.45</v>
      </c>
      <c r="G307" s="133" t="s">
        <v>261</v>
      </c>
      <c r="H307" s="131"/>
      <c r="I307" s="130" t="s">
        <v>577</v>
      </c>
      <c r="J307" s="33"/>
      <c r="K307" s="33"/>
      <c r="L307" s="33"/>
    </row>
    <row r="308" spans="1:12" ht="24">
      <c r="A308" s="80">
        <v>291</v>
      </c>
      <c r="B308" s="127" t="s">
        <v>330</v>
      </c>
      <c r="C308" s="140" t="s">
        <v>606</v>
      </c>
      <c r="D308" s="128">
        <v>2021</v>
      </c>
      <c r="E308" s="128">
        <v>1</v>
      </c>
      <c r="F308" s="129">
        <v>2971.07</v>
      </c>
      <c r="G308" s="133" t="s">
        <v>261</v>
      </c>
      <c r="H308" s="131"/>
      <c r="I308" s="130" t="s">
        <v>577</v>
      </c>
      <c r="J308" s="33"/>
      <c r="K308" s="33"/>
      <c r="L308" s="33"/>
    </row>
    <row r="309" spans="1:12" ht="24">
      <c r="A309" s="80">
        <v>292</v>
      </c>
      <c r="B309" s="127" t="s">
        <v>330</v>
      </c>
      <c r="C309" s="140" t="s">
        <v>607</v>
      </c>
      <c r="D309" s="128">
        <v>2021</v>
      </c>
      <c r="E309" s="128">
        <v>1</v>
      </c>
      <c r="F309" s="129">
        <v>2971.07</v>
      </c>
      <c r="G309" s="133" t="s">
        <v>261</v>
      </c>
      <c r="H309" s="131"/>
      <c r="I309" s="130" t="s">
        <v>577</v>
      </c>
      <c r="J309" s="33"/>
      <c r="K309" s="33"/>
      <c r="L309" s="33"/>
    </row>
    <row r="310" spans="1:12" ht="24">
      <c r="A310" s="80">
        <v>293</v>
      </c>
      <c r="B310" s="127" t="s">
        <v>608</v>
      </c>
      <c r="C310" s="140" t="s">
        <v>609</v>
      </c>
      <c r="D310" s="128">
        <v>2019</v>
      </c>
      <c r="E310" s="128">
        <v>1</v>
      </c>
      <c r="F310" s="129">
        <v>2668.28</v>
      </c>
      <c r="G310" s="133" t="s">
        <v>261</v>
      </c>
      <c r="H310" s="131"/>
      <c r="I310" s="130" t="s">
        <v>577</v>
      </c>
      <c r="J310" s="33"/>
      <c r="K310" s="33"/>
      <c r="L310" s="33"/>
    </row>
    <row r="311" spans="1:12" ht="24">
      <c r="A311" s="80">
        <v>294</v>
      </c>
      <c r="B311" s="127" t="s">
        <v>262</v>
      </c>
      <c r="C311" s="140" t="s">
        <v>610</v>
      </c>
      <c r="D311" s="128">
        <v>2021</v>
      </c>
      <c r="E311" s="128">
        <v>1</v>
      </c>
      <c r="F311" s="129">
        <v>805.65</v>
      </c>
      <c r="G311" s="133" t="s">
        <v>261</v>
      </c>
      <c r="H311" s="131"/>
      <c r="I311" s="130" t="s">
        <v>577</v>
      </c>
      <c r="J311" s="33"/>
      <c r="K311" s="33"/>
      <c r="L311" s="33"/>
    </row>
    <row r="312" spans="1:12" ht="24">
      <c r="A312" s="80">
        <v>295</v>
      </c>
      <c r="B312" s="127" t="s">
        <v>778</v>
      </c>
      <c r="C312" s="140" t="s">
        <v>777</v>
      </c>
      <c r="D312" s="128">
        <v>2019</v>
      </c>
      <c r="E312" s="128">
        <v>1</v>
      </c>
      <c r="F312" s="129">
        <v>516.12</v>
      </c>
      <c r="G312" s="133" t="s">
        <v>261</v>
      </c>
      <c r="H312" s="131"/>
      <c r="I312" s="130" t="s">
        <v>577</v>
      </c>
      <c r="J312" s="33"/>
      <c r="K312" s="33"/>
      <c r="L312" s="33"/>
    </row>
    <row r="313" spans="1:12" ht="24">
      <c r="A313" s="80">
        <v>296</v>
      </c>
      <c r="B313" s="127" t="s">
        <v>262</v>
      </c>
      <c r="C313" s="140" t="s">
        <v>611</v>
      </c>
      <c r="D313" s="128">
        <v>2021</v>
      </c>
      <c r="E313" s="128">
        <v>3</v>
      </c>
      <c r="F313" s="129">
        <v>2416.9499999999998</v>
      </c>
      <c r="G313" s="133" t="s">
        <v>261</v>
      </c>
      <c r="H313" s="131"/>
      <c r="I313" s="130" t="s">
        <v>577</v>
      </c>
      <c r="J313" s="33"/>
      <c r="K313" s="33"/>
      <c r="L313" s="33"/>
    </row>
    <row r="314" spans="1:12" ht="24">
      <c r="A314" s="80">
        <v>297</v>
      </c>
      <c r="B314" s="127" t="s">
        <v>262</v>
      </c>
      <c r="C314" s="140" t="s">
        <v>612</v>
      </c>
      <c r="D314" s="128">
        <v>2021</v>
      </c>
      <c r="E314" s="128">
        <v>2</v>
      </c>
      <c r="F314" s="129">
        <v>1563.1</v>
      </c>
      <c r="G314" s="133" t="s">
        <v>261</v>
      </c>
      <c r="H314" s="131"/>
      <c r="I314" s="130" t="s">
        <v>577</v>
      </c>
      <c r="J314" s="33"/>
      <c r="K314" s="33"/>
      <c r="L314" s="33"/>
    </row>
    <row r="315" spans="1:12" ht="24">
      <c r="A315" s="80">
        <v>298</v>
      </c>
      <c r="B315" s="127" t="s">
        <v>262</v>
      </c>
      <c r="C315" s="140" t="s">
        <v>613</v>
      </c>
      <c r="D315" s="128">
        <v>2021</v>
      </c>
      <c r="E315" s="128">
        <v>1</v>
      </c>
      <c r="F315" s="129">
        <v>781.55</v>
      </c>
      <c r="G315" s="133" t="s">
        <v>261</v>
      </c>
      <c r="H315" s="131"/>
      <c r="I315" s="130" t="s">
        <v>577</v>
      </c>
      <c r="J315" s="33"/>
      <c r="K315" s="33"/>
      <c r="L315" s="33"/>
    </row>
    <row r="316" spans="1:12" ht="24">
      <c r="A316" s="80">
        <v>299</v>
      </c>
      <c r="B316" s="127" t="s">
        <v>262</v>
      </c>
      <c r="C316" s="140" t="s">
        <v>614</v>
      </c>
      <c r="D316" s="128">
        <v>2019</v>
      </c>
      <c r="E316" s="128">
        <v>2</v>
      </c>
      <c r="F316" s="129">
        <v>1185.82</v>
      </c>
      <c r="G316" s="133" t="s">
        <v>261</v>
      </c>
      <c r="H316" s="131"/>
      <c r="I316" s="130" t="s">
        <v>577</v>
      </c>
      <c r="J316" s="33"/>
      <c r="K316" s="33"/>
      <c r="L316" s="33"/>
    </row>
    <row r="317" spans="1:12" ht="24">
      <c r="A317" s="80">
        <v>300</v>
      </c>
      <c r="B317" s="127" t="s">
        <v>262</v>
      </c>
      <c r="C317" s="140" t="s">
        <v>615</v>
      </c>
      <c r="D317" s="128">
        <v>2021</v>
      </c>
      <c r="E317" s="128">
        <v>1</v>
      </c>
      <c r="F317" s="129">
        <v>763.65</v>
      </c>
      <c r="G317" s="133" t="s">
        <v>261</v>
      </c>
      <c r="H317" s="131"/>
      <c r="I317" s="130" t="s">
        <v>577</v>
      </c>
      <c r="J317" s="33"/>
      <c r="K317" s="33"/>
      <c r="L317" s="33"/>
    </row>
    <row r="318" spans="1:12" ht="24">
      <c r="A318" s="80">
        <v>301</v>
      </c>
      <c r="B318" s="127" t="s">
        <v>262</v>
      </c>
      <c r="C318" s="140" t="s">
        <v>616</v>
      </c>
      <c r="D318" s="128">
        <v>2020</v>
      </c>
      <c r="E318" s="128">
        <v>1</v>
      </c>
      <c r="F318" s="129">
        <v>609.70000000000005</v>
      </c>
      <c r="G318" s="133" t="s">
        <v>261</v>
      </c>
      <c r="H318" s="131"/>
      <c r="I318" s="130" t="s">
        <v>577</v>
      </c>
      <c r="J318" s="33"/>
      <c r="K318" s="33"/>
      <c r="L318" s="33"/>
    </row>
    <row r="319" spans="1:12" ht="24">
      <c r="A319" s="80">
        <v>302</v>
      </c>
      <c r="B319" s="127" t="s">
        <v>262</v>
      </c>
      <c r="C319" s="140" t="s">
        <v>617</v>
      </c>
      <c r="D319" s="128">
        <v>2021</v>
      </c>
      <c r="E319" s="128">
        <v>1</v>
      </c>
      <c r="F319" s="129">
        <v>781.55</v>
      </c>
      <c r="G319" s="133" t="s">
        <v>261</v>
      </c>
      <c r="H319" s="131"/>
      <c r="I319" s="130" t="s">
        <v>577</v>
      </c>
      <c r="J319" s="33"/>
      <c r="K319" s="33"/>
      <c r="L319" s="33"/>
    </row>
    <row r="320" spans="1:12" ht="24">
      <c r="A320" s="80">
        <v>303</v>
      </c>
      <c r="B320" s="127" t="s">
        <v>262</v>
      </c>
      <c r="C320" s="140" t="s">
        <v>618</v>
      </c>
      <c r="D320" s="128">
        <v>2021</v>
      </c>
      <c r="E320" s="128">
        <v>4</v>
      </c>
      <c r="F320" s="129">
        <v>3126.2</v>
      </c>
      <c r="G320" s="133" t="s">
        <v>261</v>
      </c>
      <c r="H320" s="131"/>
      <c r="I320" s="130" t="s">
        <v>577</v>
      </c>
      <c r="J320" s="33"/>
      <c r="K320" s="33"/>
      <c r="L320" s="33"/>
    </row>
    <row r="321" spans="1:14" ht="24">
      <c r="A321" s="80">
        <v>304</v>
      </c>
      <c r="B321" s="127" t="s">
        <v>262</v>
      </c>
      <c r="C321" s="140" t="s">
        <v>619</v>
      </c>
      <c r="D321" s="128">
        <v>2020</v>
      </c>
      <c r="E321" s="128">
        <v>1</v>
      </c>
      <c r="F321" s="129">
        <v>609.70000000000005</v>
      </c>
      <c r="G321" s="133" t="s">
        <v>261</v>
      </c>
      <c r="H321" s="131"/>
      <c r="I321" s="130" t="s">
        <v>577</v>
      </c>
      <c r="J321" s="33"/>
      <c r="K321" s="33"/>
      <c r="L321" s="33"/>
    </row>
    <row r="322" spans="1:14" ht="24">
      <c r="A322" s="80">
        <v>305</v>
      </c>
      <c r="B322" s="127" t="s">
        <v>262</v>
      </c>
      <c r="C322" s="140" t="s">
        <v>620</v>
      </c>
      <c r="D322" s="128">
        <v>2021</v>
      </c>
      <c r="E322" s="128">
        <v>2</v>
      </c>
      <c r="F322" s="129">
        <v>1563.1</v>
      </c>
      <c r="G322" s="133" t="s">
        <v>261</v>
      </c>
      <c r="H322" s="131"/>
      <c r="I322" s="130" t="s">
        <v>577</v>
      </c>
      <c r="J322" s="33"/>
      <c r="K322" s="33"/>
      <c r="L322" s="33"/>
    </row>
    <row r="323" spans="1:14" ht="24">
      <c r="A323" s="80">
        <v>306</v>
      </c>
      <c r="B323" s="127" t="s">
        <v>262</v>
      </c>
      <c r="C323" s="140" t="s">
        <v>621</v>
      </c>
      <c r="D323" s="128">
        <v>2021</v>
      </c>
      <c r="E323" s="128">
        <v>1</v>
      </c>
      <c r="F323" s="129">
        <v>781.55</v>
      </c>
      <c r="G323" s="133" t="s">
        <v>261</v>
      </c>
      <c r="H323" s="131"/>
      <c r="I323" s="130" t="s">
        <v>577</v>
      </c>
      <c r="J323" s="33"/>
      <c r="K323" s="33"/>
      <c r="L323" s="33"/>
    </row>
    <row r="324" spans="1:14" ht="24">
      <c r="A324" s="80">
        <v>307</v>
      </c>
      <c r="B324" s="127" t="s">
        <v>262</v>
      </c>
      <c r="C324" s="140" t="s">
        <v>622</v>
      </c>
      <c r="D324" s="128">
        <v>2021</v>
      </c>
      <c r="E324" s="128">
        <v>1</v>
      </c>
      <c r="F324" s="129">
        <v>781.55</v>
      </c>
      <c r="G324" s="133" t="s">
        <v>261</v>
      </c>
      <c r="H324" s="131"/>
      <c r="I324" s="130" t="s">
        <v>577</v>
      </c>
      <c r="J324" s="33"/>
      <c r="K324" s="33"/>
      <c r="L324" s="33"/>
    </row>
    <row r="325" spans="1:14" ht="24">
      <c r="A325" s="80">
        <v>308</v>
      </c>
      <c r="B325" s="127" t="s">
        <v>262</v>
      </c>
      <c r="C325" s="140" t="s">
        <v>623</v>
      </c>
      <c r="D325" s="128">
        <v>2021</v>
      </c>
      <c r="E325" s="128">
        <v>1</v>
      </c>
      <c r="F325" s="129">
        <v>656.26</v>
      </c>
      <c r="G325" s="133" t="s">
        <v>261</v>
      </c>
      <c r="H325" s="131"/>
      <c r="I325" s="130" t="s">
        <v>577</v>
      </c>
      <c r="J325" s="33"/>
      <c r="K325" s="33"/>
      <c r="L325" s="33"/>
    </row>
    <row r="326" spans="1:14" ht="24">
      <c r="A326" s="80">
        <v>309</v>
      </c>
      <c r="B326" s="127" t="s">
        <v>262</v>
      </c>
      <c r="C326" s="140" t="s">
        <v>624</v>
      </c>
      <c r="D326" s="128">
        <v>2021</v>
      </c>
      <c r="E326" s="128">
        <v>1</v>
      </c>
      <c r="F326" s="129">
        <v>656.26</v>
      </c>
      <c r="G326" s="133" t="s">
        <v>261</v>
      </c>
      <c r="H326" s="131"/>
      <c r="I326" s="130" t="s">
        <v>577</v>
      </c>
      <c r="J326" s="33"/>
      <c r="K326" s="33"/>
      <c r="L326" s="33"/>
    </row>
    <row r="327" spans="1:14" ht="24">
      <c r="A327" s="80">
        <v>310</v>
      </c>
      <c r="B327" s="127" t="s">
        <v>262</v>
      </c>
      <c r="C327" s="140" t="s">
        <v>625</v>
      </c>
      <c r="D327" s="128">
        <v>2021</v>
      </c>
      <c r="E327" s="128">
        <v>1</v>
      </c>
      <c r="F327" s="129">
        <v>656.26</v>
      </c>
      <c r="G327" s="133" t="s">
        <v>261</v>
      </c>
      <c r="H327" s="131"/>
      <c r="I327" s="130" t="s">
        <v>577</v>
      </c>
      <c r="J327" s="33"/>
      <c r="K327" s="33"/>
      <c r="L327" s="33"/>
    </row>
    <row r="328" spans="1:14" ht="24">
      <c r="A328" s="80">
        <v>311</v>
      </c>
      <c r="B328" s="127" t="s">
        <v>262</v>
      </c>
      <c r="C328" s="140" t="s">
        <v>626</v>
      </c>
      <c r="D328" s="128">
        <v>2021</v>
      </c>
      <c r="E328" s="128">
        <v>2</v>
      </c>
      <c r="F328" s="129">
        <v>1312.52</v>
      </c>
      <c r="G328" s="133" t="s">
        <v>261</v>
      </c>
      <c r="H328" s="131"/>
      <c r="I328" s="130" t="s">
        <v>577</v>
      </c>
      <c r="J328" s="33"/>
      <c r="K328" s="33"/>
      <c r="L328" s="33"/>
    </row>
    <row r="329" spans="1:14" ht="24">
      <c r="A329" s="80">
        <v>312</v>
      </c>
      <c r="B329" s="127" t="s">
        <v>262</v>
      </c>
      <c r="C329" s="140" t="s">
        <v>627</v>
      </c>
      <c r="D329" s="128">
        <v>2019</v>
      </c>
      <c r="E329" s="128">
        <v>1</v>
      </c>
      <c r="F329" s="129">
        <v>592.91999999999996</v>
      </c>
      <c r="G329" s="133" t="s">
        <v>261</v>
      </c>
      <c r="H329" s="131"/>
      <c r="I329" s="130" t="s">
        <v>577</v>
      </c>
      <c r="J329" s="33"/>
      <c r="K329" s="33"/>
      <c r="L329" s="33"/>
    </row>
    <row r="330" spans="1:14" ht="24">
      <c r="A330" s="80">
        <v>313</v>
      </c>
      <c r="B330" s="127" t="s">
        <v>628</v>
      </c>
      <c r="C330" s="140" t="s">
        <v>629</v>
      </c>
      <c r="D330" s="128">
        <v>2019</v>
      </c>
      <c r="E330" s="128">
        <v>1</v>
      </c>
      <c r="F330" s="129">
        <v>1706.86</v>
      </c>
      <c r="G330" s="133" t="s">
        <v>261</v>
      </c>
      <c r="H330" s="131"/>
      <c r="I330" s="130" t="s">
        <v>577</v>
      </c>
      <c r="J330" s="33"/>
      <c r="K330" s="33"/>
      <c r="L330" s="33"/>
    </row>
    <row r="331" spans="1:14" ht="24">
      <c r="A331" s="80">
        <v>314</v>
      </c>
      <c r="B331" s="127" t="s">
        <v>492</v>
      </c>
      <c r="C331" s="140" t="s">
        <v>630</v>
      </c>
      <c r="D331" s="128">
        <v>2021</v>
      </c>
      <c r="E331" s="128">
        <v>1</v>
      </c>
      <c r="F331" s="129">
        <v>1730.15</v>
      </c>
      <c r="G331" s="133" t="s">
        <v>261</v>
      </c>
      <c r="H331" s="131"/>
      <c r="I331" s="130" t="s">
        <v>577</v>
      </c>
      <c r="J331" s="33"/>
      <c r="K331" s="33"/>
      <c r="L331" s="33"/>
      <c r="N331" s="82" t="e">
        <f>F333+F332+F331+F330+F329+F328+F327+F326+F325+F324+#REF!</f>
        <v>#REF!</v>
      </c>
    </row>
    <row r="332" spans="1:14" ht="24">
      <c r="A332" s="80">
        <v>315</v>
      </c>
      <c r="B332" s="127" t="s">
        <v>492</v>
      </c>
      <c r="C332" s="140" t="s">
        <v>631</v>
      </c>
      <c r="D332" s="128">
        <v>2021</v>
      </c>
      <c r="E332" s="128">
        <v>1</v>
      </c>
      <c r="F332" s="129">
        <v>1730.14</v>
      </c>
      <c r="G332" s="133" t="s">
        <v>261</v>
      </c>
      <c r="H332" s="131"/>
      <c r="I332" s="130" t="s">
        <v>577</v>
      </c>
      <c r="J332" s="33"/>
      <c r="K332" s="33"/>
      <c r="L332" s="33"/>
    </row>
    <row r="333" spans="1:14" ht="24">
      <c r="A333" s="80">
        <v>316</v>
      </c>
      <c r="B333" s="127" t="s">
        <v>492</v>
      </c>
      <c r="C333" s="140" t="s">
        <v>632</v>
      </c>
      <c r="D333" s="128">
        <v>2021</v>
      </c>
      <c r="E333" s="128">
        <v>1</v>
      </c>
      <c r="F333" s="129">
        <v>1789.8</v>
      </c>
      <c r="G333" s="133" t="s">
        <v>261</v>
      </c>
      <c r="H333" s="131"/>
      <c r="I333" s="130" t="s">
        <v>577</v>
      </c>
      <c r="J333" s="33"/>
      <c r="K333" s="33"/>
      <c r="L333" s="33"/>
    </row>
    <row r="334" spans="1:14" ht="24">
      <c r="A334" s="80">
        <v>317</v>
      </c>
      <c r="B334" s="127" t="s">
        <v>492</v>
      </c>
      <c r="C334" s="140" t="s">
        <v>776</v>
      </c>
      <c r="D334" s="128">
        <v>2024</v>
      </c>
      <c r="E334" s="128">
        <v>1</v>
      </c>
      <c r="F334" s="129">
        <v>1839</v>
      </c>
      <c r="G334" s="133" t="s">
        <v>261</v>
      </c>
      <c r="H334" s="131"/>
      <c r="I334" s="130" t="s">
        <v>577</v>
      </c>
      <c r="J334" s="33"/>
      <c r="K334" s="33"/>
      <c r="L334" s="33"/>
    </row>
    <row r="335" spans="1:14" ht="24">
      <c r="A335" s="80">
        <v>318</v>
      </c>
      <c r="B335" s="127" t="s">
        <v>775</v>
      </c>
      <c r="C335" s="140" t="s">
        <v>774</v>
      </c>
      <c r="D335" s="128">
        <v>2023</v>
      </c>
      <c r="E335" s="128">
        <v>1</v>
      </c>
      <c r="F335" s="129">
        <v>1554.15</v>
      </c>
      <c r="G335" s="133" t="s">
        <v>261</v>
      </c>
      <c r="H335" s="131"/>
      <c r="I335" s="130" t="s">
        <v>577</v>
      </c>
      <c r="J335" s="33"/>
      <c r="K335" s="33"/>
      <c r="L335" s="33"/>
    </row>
    <row r="336" spans="1:14" ht="24">
      <c r="A336" s="80">
        <v>319</v>
      </c>
      <c r="B336" s="127" t="s">
        <v>628</v>
      </c>
      <c r="C336" s="140" t="s">
        <v>633</v>
      </c>
      <c r="D336" s="128">
        <v>2019</v>
      </c>
      <c r="E336" s="128">
        <v>1</v>
      </c>
      <c r="F336" s="129">
        <v>1345</v>
      </c>
      <c r="G336" s="133" t="s">
        <v>261</v>
      </c>
      <c r="H336" s="131"/>
      <c r="I336" s="130" t="s">
        <v>577</v>
      </c>
      <c r="J336" s="33"/>
      <c r="K336" s="33"/>
      <c r="L336" s="33"/>
    </row>
    <row r="337" spans="1:14" ht="24">
      <c r="A337" s="80">
        <v>320</v>
      </c>
      <c r="B337" s="127" t="s">
        <v>634</v>
      </c>
      <c r="C337" s="140" t="s">
        <v>635</v>
      </c>
      <c r="D337" s="128">
        <v>2021</v>
      </c>
      <c r="E337" s="128">
        <v>3</v>
      </c>
      <c r="F337" s="129">
        <v>794.67</v>
      </c>
      <c r="G337" s="133" t="s">
        <v>261</v>
      </c>
      <c r="H337" s="131"/>
      <c r="I337" s="130" t="s">
        <v>577</v>
      </c>
      <c r="J337" s="33"/>
      <c r="K337" s="33"/>
      <c r="L337" s="33"/>
    </row>
    <row r="338" spans="1:14" ht="24">
      <c r="A338" s="80">
        <v>321</v>
      </c>
      <c r="B338" s="127" t="s">
        <v>314</v>
      </c>
      <c r="C338" s="140" t="s">
        <v>773</v>
      </c>
      <c r="D338" s="128">
        <v>2021</v>
      </c>
      <c r="E338" s="128">
        <v>1</v>
      </c>
      <c r="F338" s="129">
        <v>2808.39</v>
      </c>
      <c r="G338" s="133" t="s">
        <v>261</v>
      </c>
      <c r="H338" s="131"/>
      <c r="I338" s="130" t="s">
        <v>577</v>
      </c>
      <c r="J338" s="33"/>
      <c r="K338" s="33"/>
      <c r="L338" s="33"/>
    </row>
    <row r="339" spans="1:14" ht="24">
      <c r="A339" s="80">
        <v>322</v>
      </c>
      <c r="B339" s="127" t="s">
        <v>278</v>
      </c>
      <c r="C339" s="140" t="s">
        <v>636</v>
      </c>
      <c r="D339" s="128">
        <v>2021</v>
      </c>
      <c r="E339" s="128">
        <v>1</v>
      </c>
      <c r="F339" s="129">
        <v>794.67</v>
      </c>
      <c r="G339" s="133" t="s">
        <v>261</v>
      </c>
      <c r="H339" s="131"/>
      <c r="I339" s="130" t="s">
        <v>577</v>
      </c>
      <c r="J339" s="33"/>
      <c r="K339" s="33"/>
      <c r="L339" s="33"/>
    </row>
    <row r="340" spans="1:14" ht="24">
      <c r="A340" s="80">
        <v>323</v>
      </c>
      <c r="B340" s="127" t="s">
        <v>637</v>
      </c>
      <c r="C340" s="140" t="s">
        <v>638</v>
      </c>
      <c r="D340" s="128">
        <v>2022</v>
      </c>
      <c r="E340" s="128">
        <v>1</v>
      </c>
      <c r="F340" s="129">
        <v>1191.96</v>
      </c>
      <c r="G340" s="133" t="s">
        <v>261</v>
      </c>
      <c r="H340" s="131"/>
      <c r="I340" s="130" t="s">
        <v>577</v>
      </c>
      <c r="J340" s="33"/>
      <c r="K340" s="33"/>
      <c r="L340" s="33"/>
    </row>
    <row r="341" spans="1:14" ht="24">
      <c r="A341" s="80">
        <v>324</v>
      </c>
      <c r="B341" s="127" t="s">
        <v>330</v>
      </c>
      <c r="C341" s="142" t="s">
        <v>639</v>
      </c>
      <c r="D341" s="128">
        <v>2019</v>
      </c>
      <c r="E341" s="128">
        <v>1</v>
      </c>
      <c r="F341" s="129">
        <v>4653.45</v>
      </c>
      <c r="G341" s="133" t="s">
        <v>261</v>
      </c>
      <c r="H341" s="131"/>
      <c r="I341" s="130" t="s">
        <v>577</v>
      </c>
      <c r="J341" s="33"/>
      <c r="K341" s="33"/>
      <c r="L341" s="33"/>
    </row>
    <row r="342" spans="1:14" ht="24">
      <c r="A342" s="80">
        <v>325</v>
      </c>
      <c r="B342" s="127" t="s">
        <v>262</v>
      </c>
      <c r="C342" s="142" t="s">
        <v>640</v>
      </c>
      <c r="D342" s="128">
        <v>2021</v>
      </c>
      <c r="E342" s="128">
        <v>5</v>
      </c>
      <c r="F342" s="129">
        <v>781.55</v>
      </c>
      <c r="G342" s="133" t="s">
        <v>261</v>
      </c>
      <c r="H342" s="131"/>
      <c r="I342" s="130" t="s">
        <v>577</v>
      </c>
      <c r="J342" s="33"/>
      <c r="K342" s="33"/>
      <c r="L342" s="33"/>
    </row>
    <row r="343" spans="1:14" ht="24">
      <c r="A343" s="80">
        <v>326</v>
      </c>
      <c r="B343" s="127" t="s">
        <v>262</v>
      </c>
      <c r="C343" s="142" t="s">
        <v>641</v>
      </c>
      <c r="D343" s="128">
        <v>2020</v>
      </c>
      <c r="E343" s="128">
        <v>1</v>
      </c>
      <c r="F343" s="129">
        <v>609.70000000000005</v>
      </c>
      <c r="G343" s="133" t="s">
        <v>261</v>
      </c>
      <c r="H343" s="131"/>
      <c r="I343" s="130" t="s">
        <v>577</v>
      </c>
      <c r="J343" s="33"/>
      <c r="K343" s="33"/>
      <c r="L343" s="33"/>
    </row>
    <row r="344" spans="1:14" ht="24">
      <c r="A344" s="80">
        <v>327</v>
      </c>
      <c r="B344" s="127" t="s">
        <v>642</v>
      </c>
      <c r="C344" s="149" t="s">
        <v>643</v>
      </c>
      <c r="D344" s="128">
        <v>2022</v>
      </c>
      <c r="E344" s="128">
        <v>1</v>
      </c>
      <c r="F344" s="129">
        <v>572.9</v>
      </c>
      <c r="G344" s="133" t="s">
        <v>261</v>
      </c>
      <c r="H344" s="131"/>
      <c r="I344" s="130" t="s">
        <v>577</v>
      </c>
      <c r="J344" s="33"/>
      <c r="K344" s="33"/>
      <c r="L344" s="33"/>
    </row>
    <row r="345" spans="1:14" ht="24">
      <c r="A345" s="80">
        <v>328</v>
      </c>
      <c r="B345" s="127" t="s">
        <v>644</v>
      </c>
      <c r="C345" s="140" t="s">
        <v>645</v>
      </c>
      <c r="D345" s="128">
        <v>2020</v>
      </c>
      <c r="E345" s="128">
        <v>3</v>
      </c>
      <c r="F345" s="129">
        <v>2195.5500000000002</v>
      </c>
      <c r="G345" s="133" t="s">
        <v>261</v>
      </c>
      <c r="H345" s="131"/>
      <c r="I345" s="130" t="s">
        <v>577</v>
      </c>
      <c r="J345" s="33"/>
      <c r="K345" s="33"/>
      <c r="L345" s="33"/>
    </row>
    <row r="346" spans="1:14" ht="24">
      <c r="A346" s="80">
        <v>329</v>
      </c>
      <c r="B346" s="127" t="s">
        <v>308</v>
      </c>
      <c r="C346" s="140" t="s">
        <v>646</v>
      </c>
      <c r="D346" s="128">
        <v>2020</v>
      </c>
      <c r="E346" s="128">
        <v>1</v>
      </c>
      <c r="F346" s="129">
        <v>2926.17</v>
      </c>
      <c r="G346" s="133" t="s">
        <v>261</v>
      </c>
      <c r="H346" s="131"/>
      <c r="I346" s="130" t="s">
        <v>577</v>
      </c>
      <c r="J346" s="33"/>
      <c r="K346" s="33"/>
      <c r="L346" s="33"/>
    </row>
    <row r="347" spans="1:14" ht="24">
      <c r="A347" s="80">
        <v>330</v>
      </c>
      <c r="B347" s="127" t="s">
        <v>647</v>
      </c>
      <c r="C347" s="140" t="s">
        <v>648</v>
      </c>
      <c r="D347" s="128">
        <v>2020</v>
      </c>
      <c r="E347" s="128">
        <v>3</v>
      </c>
      <c r="F347" s="129">
        <v>7730.55</v>
      </c>
      <c r="G347" s="133" t="s">
        <v>261</v>
      </c>
      <c r="H347" s="131"/>
      <c r="I347" s="130" t="s">
        <v>577</v>
      </c>
      <c r="J347" s="33"/>
      <c r="K347" s="33"/>
      <c r="L347" s="33"/>
    </row>
    <row r="348" spans="1:14" ht="24">
      <c r="A348" s="80">
        <v>331</v>
      </c>
      <c r="B348" s="127" t="s">
        <v>649</v>
      </c>
      <c r="C348" s="140" t="s">
        <v>650</v>
      </c>
      <c r="D348" s="128">
        <v>2020</v>
      </c>
      <c r="E348" s="128">
        <v>3</v>
      </c>
      <c r="F348" s="129">
        <v>1848.69</v>
      </c>
      <c r="G348" s="133" t="s">
        <v>261</v>
      </c>
      <c r="H348" s="131"/>
      <c r="I348" s="130" t="s">
        <v>577</v>
      </c>
      <c r="J348" s="33"/>
      <c r="K348" s="33"/>
      <c r="L348" s="33"/>
    </row>
    <row r="349" spans="1:14" ht="24">
      <c r="A349" s="80">
        <v>332</v>
      </c>
      <c r="B349" s="127" t="s">
        <v>651</v>
      </c>
      <c r="C349" s="140" t="s">
        <v>652</v>
      </c>
      <c r="D349" s="128">
        <v>2020</v>
      </c>
      <c r="E349" s="128">
        <v>1</v>
      </c>
      <c r="F349" s="129">
        <v>582.41</v>
      </c>
      <c r="G349" s="133" t="s">
        <v>261</v>
      </c>
      <c r="H349" s="131"/>
      <c r="I349" s="130" t="s">
        <v>577</v>
      </c>
      <c r="J349" s="33"/>
      <c r="K349" s="33"/>
      <c r="L349" s="33"/>
    </row>
    <row r="350" spans="1:14" ht="24">
      <c r="A350" s="80">
        <v>333</v>
      </c>
      <c r="B350" s="127" t="s">
        <v>651</v>
      </c>
      <c r="C350" s="140" t="s">
        <v>653</v>
      </c>
      <c r="D350" s="128">
        <v>2020</v>
      </c>
      <c r="E350" s="128">
        <v>1</v>
      </c>
      <c r="F350" s="129">
        <v>582.4</v>
      </c>
      <c r="G350" s="133" t="s">
        <v>261</v>
      </c>
      <c r="H350" s="131"/>
      <c r="I350" s="130" t="s">
        <v>577</v>
      </c>
      <c r="J350" s="33"/>
      <c r="K350" s="33"/>
      <c r="L350" s="33"/>
    </row>
    <row r="351" spans="1:14" ht="24">
      <c r="A351" s="80">
        <v>334</v>
      </c>
      <c r="B351" s="127" t="s">
        <v>654</v>
      </c>
      <c r="C351" s="140" t="s">
        <v>655</v>
      </c>
      <c r="D351" s="128">
        <v>2019</v>
      </c>
      <c r="E351" s="128">
        <v>4</v>
      </c>
      <c r="F351" s="129">
        <v>2467.48</v>
      </c>
      <c r="G351" s="133" t="s">
        <v>261</v>
      </c>
      <c r="H351" s="131"/>
      <c r="I351" s="130" t="s">
        <v>577</v>
      </c>
      <c r="J351" s="33"/>
      <c r="K351" s="33"/>
      <c r="L351" s="33"/>
      <c r="N351" s="82"/>
    </row>
    <row r="352" spans="1:14" ht="24">
      <c r="A352" s="80">
        <v>335</v>
      </c>
      <c r="B352" s="127" t="s">
        <v>492</v>
      </c>
      <c r="C352" s="140" t="s">
        <v>656</v>
      </c>
      <c r="D352" s="128">
        <v>2021</v>
      </c>
      <c r="E352" s="128">
        <v>1</v>
      </c>
      <c r="F352" s="129">
        <v>1730.14</v>
      </c>
      <c r="G352" s="133" t="s">
        <v>261</v>
      </c>
      <c r="H352" s="131"/>
      <c r="I352" s="130" t="s">
        <v>577</v>
      </c>
      <c r="J352" s="33"/>
      <c r="K352" s="33"/>
      <c r="L352" s="33"/>
    </row>
    <row r="353" spans="1:14" ht="24">
      <c r="A353" s="80">
        <v>336</v>
      </c>
      <c r="B353" s="127" t="s">
        <v>657</v>
      </c>
      <c r="C353" s="140" t="s">
        <v>658</v>
      </c>
      <c r="D353" s="128">
        <v>2021</v>
      </c>
      <c r="E353" s="128">
        <v>3</v>
      </c>
      <c r="F353" s="129">
        <v>2558.1</v>
      </c>
      <c r="G353" s="133" t="s">
        <v>266</v>
      </c>
      <c r="H353" s="131"/>
      <c r="I353" s="130" t="s">
        <v>577</v>
      </c>
      <c r="J353" s="33"/>
      <c r="K353" s="33"/>
      <c r="L353" s="33"/>
    </row>
    <row r="354" spans="1:14" ht="24">
      <c r="A354" s="80">
        <v>337</v>
      </c>
      <c r="B354" s="127" t="s">
        <v>522</v>
      </c>
      <c r="C354" s="140" t="s">
        <v>659</v>
      </c>
      <c r="D354" s="128">
        <v>2021</v>
      </c>
      <c r="E354" s="128">
        <v>1</v>
      </c>
      <c r="F354" s="129">
        <v>5050.82</v>
      </c>
      <c r="G354" s="133" t="s">
        <v>266</v>
      </c>
      <c r="H354" s="131"/>
      <c r="I354" s="130" t="s">
        <v>577</v>
      </c>
      <c r="J354" s="33"/>
      <c r="K354" s="33"/>
      <c r="L354" s="33"/>
    </row>
    <row r="355" spans="1:14" ht="24">
      <c r="A355" s="80">
        <v>338</v>
      </c>
      <c r="B355" s="127" t="s">
        <v>660</v>
      </c>
      <c r="C355" s="140" t="s">
        <v>661</v>
      </c>
      <c r="D355" s="128">
        <v>2022</v>
      </c>
      <c r="E355" s="128">
        <v>1</v>
      </c>
      <c r="F355" s="129">
        <v>4575.99</v>
      </c>
      <c r="G355" s="133" t="s">
        <v>266</v>
      </c>
      <c r="H355" s="131"/>
      <c r="I355" s="130" t="s">
        <v>577</v>
      </c>
      <c r="J355" s="33"/>
      <c r="K355" s="33"/>
      <c r="L355" s="33"/>
    </row>
    <row r="356" spans="1:14" ht="24">
      <c r="A356" s="80">
        <v>339</v>
      </c>
      <c r="B356" s="127" t="s">
        <v>772</v>
      </c>
      <c r="C356" s="140" t="s">
        <v>771</v>
      </c>
      <c r="D356" s="128">
        <v>2024</v>
      </c>
      <c r="E356" s="128">
        <v>1</v>
      </c>
      <c r="F356" s="129">
        <v>4826.71</v>
      </c>
      <c r="G356" s="133" t="s">
        <v>266</v>
      </c>
      <c r="H356" s="131"/>
      <c r="I356" s="130" t="s">
        <v>577</v>
      </c>
      <c r="J356" s="33"/>
      <c r="K356" s="33"/>
      <c r="L356" s="33"/>
    </row>
    <row r="357" spans="1:14" ht="24">
      <c r="A357" s="80">
        <v>340</v>
      </c>
      <c r="B357" s="127" t="s">
        <v>522</v>
      </c>
      <c r="C357" s="142" t="s">
        <v>662</v>
      </c>
      <c r="D357" s="128">
        <v>2021</v>
      </c>
      <c r="E357" s="128">
        <v>2</v>
      </c>
      <c r="F357" s="129">
        <v>10101.6</v>
      </c>
      <c r="G357" s="133" t="s">
        <v>266</v>
      </c>
      <c r="H357" s="131"/>
      <c r="I357" s="130" t="s">
        <v>577</v>
      </c>
      <c r="J357" s="33"/>
      <c r="K357" s="33"/>
      <c r="L357" s="33"/>
    </row>
    <row r="358" spans="1:14" ht="24">
      <c r="A358" s="80">
        <v>341</v>
      </c>
      <c r="B358" s="127" t="s">
        <v>770</v>
      </c>
      <c r="C358" s="142" t="s">
        <v>769</v>
      </c>
      <c r="D358" s="128">
        <v>2023</v>
      </c>
      <c r="E358" s="128">
        <v>1</v>
      </c>
      <c r="F358" s="129">
        <v>4019.02</v>
      </c>
      <c r="G358" s="133" t="s">
        <v>266</v>
      </c>
      <c r="H358" s="131"/>
      <c r="I358" s="130" t="s">
        <v>577</v>
      </c>
      <c r="J358" s="33"/>
      <c r="K358" s="33"/>
      <c r="L358" s="33"/>
    </row>
    <row r="359" spans="1:14" ht="24">
      <c r="A359" s="80">
        <v>342</v>
      </c>
      <c r="B359" s="127" t="s">
        <v>663</v>
      </c>
      <c r="C359" s="140" t="s">
        <v>664</v>
      </c>
      <c r="D359" s="128">
        <v>2021</v>
      </c>
      <c r="E359" s="128">
        <v>1</v>
      </c>
      <c r="F359" s="129">
        <v>4832.46</v>
      </c>
      <c r="G359" s="133" t="s">
        <v>266</v>
      </c>
      <c r="H359" s="131"/>
      <c r="I359" s="130" t="s">
        <v>577</v>
      </c>
      <c r="J359" s="33"/>
      <c r="K359" s="33"/>
      <c r="L359" s="33"/>
    </row>
    <row r="360" spans="1:14" ht="24">
      <c r="A360" s="80">
        <v>343</v>
      </c>
      <c r="B360" s="127" t="s">
        <v>665</v>
      </c>
      <c r="C360" s="140" t="s">
        <v>666</v>
      </c>
      <c r="D360" s="128">
        <v>2021</v>
      </c>
      <c r="E360" s="128">
        <v>1</v>
      </c>
      <c r="F360" s="129">
        <v>3424.48</v>
      </c>
      <c r="G360" s="133" t="s">
        <v>266</v>
      </c>
      <c r="H360" s="131"/>
      <c r="I360" s="130" t="s">
        <v>577</v>
      </c>
      <c r="J360" s="33"/>
      <c r="K360" s="33"/>
      <c r="L360" s="33"/>
    </row>
    <row r="361" spans="1:14" ht="24">
      <c r="A361" s="80">
        <v>344</v>
      </c>
      <c r="B361" s="127" t="s">
        <v>667</v>
      </c>
      <c r="C361" s="140" t="s">
        <v>768</v>
      </c>
      <c r="D361" s="128">
        <v>2021</v>
      </c>
      <c r="E361" s="128">
        <v>1</v>
      </c>
      <c r="F361" s="129">
        <v>5140.46</v>
      </c>
      <c r="G361" s="133" t="s">
        <v>266</v>
      </c>
      <c r="H361" s="131"/>
      <c r="I361" s="130" t="s">
        <v>577</v>
      </c>
      <c r="J361" s="33"/>
      <c r="K361" s="33"/>
      <c r="L361" s="33"/>
    </row>
    <row r="362" spans="1:14" ht="24">
      <c r="A362" s="80">
        <v>345</v>
      </c>
      <c r="B362" s="127" t="s">
        <v>767</v>
      </c>
      <c r="C362" s="140" t="s">
        <v>766</v>
      </c>
      <c r="D362" s="128">
        <v>2023</v>
      </c>
      <c r="E362" s="128">
        <v>1</v>
      </c>
      <c r="F362" s="129">
        <v>3899</v>
      </c>
      <c r="G362" s="133" t="s">
        <v>266</v>
      </c>
      <c r="H362" s="131"/>
      <c r="I362" s="130" t="s">
        <v>577</v>
      </c>
      <c r="J362" s="33"/>
      <c r="K362" s="33"/>
      <c r="L362" s="33"/>
    </row>
    <row r="363" spans="1:14" ht="24">
      <c r="A363" s="80">
        <v>346</v>
      </c>
      <c r="B363" s="127" t="s">
        <v>663</v>
      </c>
      <c r="C363" s="140" t="s">
        <v>668</v>
      </c>
      <c r="D363" s="128">
        <v>2021</v>
      </c>
      <c r="E363" s="128">
        <v>1</v>
      </c>
      <c r="F363" s="129">
        <v>4832.46</v>
      </c>
      <c r="G363" s="133" t="s">
        <v>266</v>
      </c>
      <c r="H363" s="131"/>
      <c r="I363" s="130" t="s">
        <v>577</v>
      </c>
      <c r="J363" s="33"/>
      <c r="K363" s="33"/>
      <c r="L363" s="33"/>
    </row>
    <row r="364" spans="1:14" ht="24">
      <c r="A364" s="80">
        <v>347</v>
      </c>
      <c r="B364" s="127" t="s">
        <v>380</v>
      </c>
      <c r="C364" s="140" t="s">
        <v>669</v>
      </c>
      <c r="D364" s="128">
        <v>2021</v>
      </c>
      <c r="E364" s="128">
        <v>1</v>
      </c>
      <c r="F364" s="129">
        <v>3424.48</v>
      </c>
      <c r="G364" s="133" t="s">
        <v>266</v>
      </c>
      <c r="H364" s="131"/>
      <c r="I364" s="130" t="s">
        <v>577</v>
      </c>
      <c r="J364" s="33"/>
      <c r="K364" s="33"/>
      <c r="L364" s="33"/>
    </row>
    <row r="365" spans="1:14" ht="24">
      <c r="A365" s="80">
        <v>348</v>
      </c>
      <c r="B365" s="127" t="s">
        <v>670</v>
      </c>
      <c r="C365" s="142" t="s">
        <v>671</v>
      </c>
      <c r="D365" s="128">
        <v>2021</v>
      </c>
      <c r="E365" s="128">
        <v>2</v>
      </c>
      <c r="F365" s="129">
        <v>968.14</v>
      </c>
      <c r="G365" s="133" t="s">
        <v>266</v>
      </c>
      <c r="H365" s="131"/>
      <c r="I365" s="130" t="s">
        <v>577</v>
      </c>
      <c r="J365" s="33"/>
      <c r="K365" s="33"/>
      <c r="L365" s="33"/>
    </row>
    <row r="366" spans="1:14" ht="24">
      <c r="A366" s="80">
        <v>349</v>
      </c>
      <c r="B366" s="127" t="s">
        <v>672</v>
      </c>
      <c r="C366" s="142" t="s">
        <v>673</v>
      </c>
      <c r="D366" s="128">
        <v>2021</v>
      </c>
      <c r="E366" s="128">
        <v>5</v>
      </c>
      <c r="F366" s="129">
        <v>965.25</v>
      </c>
      <c r="G366" s="133" t="s">
        <v>266</v>
      </c>
      <c r="H366" s="131"/>
      <c r="I366" s="130" t="s">
        <v>577</v>
      </c>
      <c r="J366" s="33"/>
      <c r="K366" s="33"/>
      <c r="L366" s="33"/>
      <c r="N366" s="82">
        <f>F357+F359+F358+F360+F361+F362+F363+F364+F365+F366+F367+F368+F369+F370+F371+F373+F374+F375+F376+F377+F378+F379+F380+F381+F382+F383+F384+F385+F356+F355+F354+F353+F352+F351+F350+F349+F348+F347+F346+F345+F344+F343+F342+F341+F340+F339+F338+F337+F336+F335+F334+F334+F334</f>
        <v>141785.76</v>
      </c>
    </row>
    <row r="367" spans="1:14" ht="24">
      <c r="A367" s="80">
        <v>350</v>
      </c>
      <c r="B367" s="127" t="s">
        <v>674</v>
      </c>
      <c r="C367" s="142" t="s">
        <v>675</v>
      </c>
      <c r="D367" s="128">
        <v>2021</v>
      </c>
      <c r="E367" s="128">
        <v>5</v>
      </c>
      <c r="F367" s="129">
        <v>2923.35</v>
      </c>
      <c r="G367" s="133" t="s">
        <v>266</v>
      </c>
      <c r="H367" s="131"/>
      <c r="I367" s="130" t="s">
        <v>577</v>
      </c>
      <c r="J367" s="33"/>
      <c r="K367" s="33"/>
      <c r="L367" s="33"/>
    </row>
    <row r="368" spans="1:14" ht="24">
      <c r="A368" s="80">
        <v>351</v>
      </c>
      <c r="B368" s="127" t="s">
        <v>676</v>
      </c>
      <c r="C368" s="142" t="s">
        <v>677</v>
      </c>
      <c r="D368" s="128">
        <v>2021</v>
      </c>
      <c r="E368" s="128">
        <v>1</v>
      </c>
      <c r="F368" s="129">
        <v>970.07</v>
      </c>
      <c r="G368" s="133" t="s">
        <v>266</v>
      </c>
      <c r="H368" s="131"/>
      <c r="I368" s="130" t="s">
        <v>577</v>
      </c>
      <c r="J368" s="33"/>
      <c r="K368" s="33"/>
      <c r="L368" s="33"/>
    </row>
    <row r="369" spans="1:14" ht="24">
      <c r="A369" s="80">
        <v>352</v>
      </c>
      <c r="B369" s="127" t="s">
        <v>678</v>
      </c>
      <c r="C369" s="144" t="s">
        <v>679</v>
      </c>
      <c r="D369" s="128">
        <v>2021</v>
      </c>
      <c r="E369" s="128">
        <v>1</v>
      </c>
      <c r="F369" s="129">
        <v>726.59</v>
      </c>
      <c r="G369" s="133" t="s">
        <v>266</v>
      </c>
      <c r="H369" s="131"/>
      <c r="I369" s="130" t="s">
        <v>577</v>
      </c>
      <c r="J369" s="33"/>
      <c r="K369" s="33"/>
      <c r="L369" s="33"/>
    </row>
    <row r="370" spans="1:14" ht="24">
      <c r="A370" s="80">
        <v>353</v>
      </c>
      <c r="B370" s="127" t="s">
        <v>680</v>
      </c>
      <c r="C370" s="142" t="s">
        <v>681</v>
      </c>
      <c r="D370" s="128">
        <v>2021</v>
      </c>
      <c r="E370" s="128">
        <v>1</v>
      </c>
      <c r="F370" s="129">
        <v>1979</v>
      </c>
      <c r="G370" s="133" t="s">
        <v>266</v>
      </c>
      <c r="H370" s="131"/>
      <c r="I370" s="130" t="s">
        <v>577</v>
      </c>
      <c r="J370" s="33"/>
      <c r="K370" s="33"/>
      <c r="L370" s="33"/>
    </row>
    <row r="371" spans="1:14" ht="24">
      <c r="A371" s="80">
        <v>354</v>
      </c>
      <c r="B371" s="127" t="s">
        <v>682</v>
      </c>
      <c r="C371" s="142" t="s">
        <v>683</v>
      </c>
      <c r="D371" s="128">
        <v>2020</v>
      </c>
      <c r="E371" s="128">
        <v>1</v>
      </c>
      <c r="F371" s="129">
        <v>1280.06</v>
      </c>
      <c r="G371" s="133" t="s">
        <v>266</v>
      </c>
      <c r="H371" s="131"/>
      <c r="I371" s="130" t="s">
        <v>577</v>
      </c>
      <c r="J371" s="33"/>
      <c r="K371" s="33"/>
      <c r="L371" s="33"/>
    </row>
    <row r="372" spans="1:14" ht="24">
      <c r="A372" s="80">
        <v>355</v>
      </c>
      <c r="B372" s="127" t="s">
        <v>765</v>
      </c>
      <c r="C372" s="145">
        <v>35004</v>
      </c>
      <c r="D372" s="128">
        <v>2020</v>
      </c>
      <c r="E372" s="128">
        <v>1</v>
      </c>
      <c r="F372" s="129">
        <v>1165.3699999999999</v>
      </c>
      <c r="G372" s="133" t="s">
        <v>266</v>
      </c>
      <c r="H372" s="131"/>
      <c r="I372" s="130" t="s">
        <v>577</v>
      </c>
      <c r="J372" s="33"/>
      <c r="K372" s="33"/>
      <c r="L372" s="33"/>
    </row>
    <row r="373" spans="1:14" ht="24">
      <c r="A373" s="80">
        <v>356</v>
      </c>
      <c r="B373" s="127" t="s">
        <v>684</v>
      </c>
      <c r="C373" s="144" t="s">
        <v>685</v>
      </c>
      <c r="D373" s="128">
        <v>2019</v>
      </c>
      <c r="E373" s="128">
        <v>1</v>
      </c>
      <c r="F373" s="129">
        <v>680.7</v>
      </c>
      <c r="G373" s="133" t="s">
        <v>266</v>
      </c>
      <c r="H373" s="131"/>
      <c r="I373" s="130" t="s">
        <v>577</v>
      </c>
      <c r="J373" s="33"/>
      <c r="K373" s="33"/>
      <c r="L373" s="33"/>
    </row>
    <row r="374" spans="1:14" ht="24">
      <c r="A374" s="80">
        <v>357</v>
      </c>
      <c r="B374" s="127" t="s">
        <v>684</v>
      </c>
      <c r="C374" s="144" t="s">
        <v>686</v>
      </c>
      <c r="D374" s="128">
        <v>2021</v>
      </c>
      <c r="E374" s="128">
        <v>4</v>
      </c>
      <c r="F374" s="129">
        <v>8920.8799999999992</v>
      </c>
      <c r="G374" s="133" t="s">
        <v>266</v>
      </c>
      <c r="H374" s="131"/>
      <c r="I374" s="130" t="s">
        <v>577</v>
      </c>
      <c r="J374" s="33"/>
      <c r="K374" s="33"/>
      <c r="L374" s="33"/>
      <c r="N374" s="82"/>
    </row>
    <row r="375" spans="1:14" ht="24">
      <c r="A375" s="80">
        <v>358</v>
      </c>
      <c r="B375" s="127" t="s">
        <v>678</v>
      </c>
      <c r="C375" s="144" t="s">
        <v>687</v>
      </c>
      <c r="D375" s="128">
        <v>2019</v>
      </c>
      <c r="E375" s="128">
        <v>1</v>
      </c>
      <c r="F375" s="129">
        <v>680.7</v>
      </c>
      <c r="G375" s="133" t="s">
        <v>266</v>
      </c>
      <c r="H375" s="131"/>
      <c r="I375" s="130" t="s">
        <v>577</v>
      </c>
      <c r="J375" s="34">
        <f>SUM(F288:F352)</f>
        <v>515089.52000000031</v>
      </c>
      <c r="K375" s="33" t="s">
        <v>261</v>
      </c>
      <c r="L375" s="33"/>
    </row>
    <row r="376" spans="1:14" ht="24">
      <c r="A376" s="80">
        <v>359</v>
      </c>
      <c r="B376" s="127" t="s">
        <v>678</v>
      </c>
      <c r="C376" s="144" t="s">
        <v>688</v>
      </c>
      <c r="D376" s="128">
        <v>2020</v>
      </c>
      <c r="E376" s="128">
        <v>2</v>
      </c>
      <c r="F376" s="129">
        <v>1164.4000000000001</v>
      </c>
      <c r="G376" s="133" t="s">
        <v>266</v>
      </c>
      <c r="H376" s="131"/>
      <c r="I376" s="130" t="s">
        <v>577</v>
      </c>
      <c r="J376" s="35">
        <f>SUM(F353:F385)</f>
        <v>102264.3</v>
      </c>
      <c r="K376" s="33" t="s">
        <v>266</v>
      </c>
      <c r="L376" s="33"/>
      <c r="N376" s="81"/>
    </row>
    <row r="377" spans="1:14" ht="24">
      <c r="A377" s="80">
        <v>360</v>
      </c>
      <c r="B377" s="127" t="s">
        <v>678</v>
      </c>
      <c r="C377" s="144" t="s">
        <v>689</v>
      </c>
      <c r="D377" s="128">
        <v>2020</v>
      </c>
      <c r="E377" s="128">
        <v>1</v>
      </c>
      <c r="F377" s="129">
        <v>718.57</v>
      </c>
      <c r="G377" s="133" t="s">
        <v>266</v>
      </c>
      <c r="H377" s="131"/>
      <c r="I377" s="130" t="s">
        <v>577</v>
      </c>
      <c r="J377" s="33"/>
      <c r="K377" s="33"/>
      <c r="L377" s="33"/>
      <c r="N377" s="82"/>
    </row>
    <row r="378" spans="1:14" ht="24">
      <c r="A378" s="80">
        <v>361</v>
      </c>
      <c r="B378" s="127" t="s">
        <v>678</v>
      </c>
      <c r="C378" s="144" t="s">
        <v>690</v>
      </c>
      <c r="D378" s="128">
        <v>2020</v>
      </c>
      <c r="E378" s="128">
        <v>1</v>
      </c>
      <c r="F378" s="129">
        <v>718.56</v>
      </c>
      <c r="G378" s="133" t="s">
        <v>266</v>
      </c>
      <c r="H378" s="131"/>
      <c r="I378" s="130" t="s">
        <v>577</v>
      </c>
      <c r="J378" s="33"/>
      <c r="K378" s="33"/>
      <c r="L378" s="33"/>
      <c r="N378" s="81"/>
    </row>
    <row r="379" spans="1:14" ht="24">
      <c r="A379" s="80">
        <v>362</v>
      </c>
      <c r="B379" s="127" t="s">
        <v>306</v>
      </c>
      <c r="C379" s="144" t="s">
        <v>764</v>
      </c>
      <c r="D379" s="128">
        <v>2023</v>
      </c>
      <c r="E379" s="128">
        <v>1</v>
      </c>
      <c r="F379" s="129">
        <v>667</v>
      </c>
      <c r="G379" s="133" t="s">
        <v>261</v>
      </c>
      <c r="H379" s="131"/>
      <c r="I379" s="130" t="s">
        <v>577</v>
      </c>
      <c r="J379" s="33"/>
      <c r="K379" s="33"/>
      <c r="L379" s="33"/>
    </row>
    <row r="380" spans="1:14" ht="24">
      <c r="A380" s="80">
        <v>363</v>
      </c>
      <c r="B380" s="127" t="s">
        <v>763</v>
      </c>
      <c r="C380" s="144" t="s">
        <v>762</v>
      </c>
      <c r="D380" s="128">
        <v>2024</v>
      </c>
      <c r="E380" s="128">
        <v>2</v>
      </c>
      <c r="F380" s="129">
        <v>7165.18</v>
      </c>
      <c r="G380" s="133" t="s">
        <v>266</v>
      </c>
      <c r="H380" s="131"/>
      <c r="I380" s="130" t="s">
        <v>577</v>
      </c>
      <c r="J380" s="33"/>
      <c r="K380" s="33"/>
      <c r="L380" s="33"/>
    </row>
    <row r="381" spans="1:14" ht="24">
      <c r="A381" s="80">
        <v>364</v>
      </c>
      <c r="B381" s="127" t="s">
        <v>761</v>
      </c>
      <c r="C381" s="144" t="s">
        <v>760</v>
      </c>
      <c r="D381" s="128">
        <v>2024</v>
      </c>
      <c r="E381" s="128">
        <v>1</v>
      </c>
      <c r="F381" s="129">
        <v>2092.16</v>
      </c>
      <c r="G381" s="133" t="s">
        <v>266</v>
      </c>
      <c r="H381" s="131"/>
      <c r="I381" s="130" t="s">
        <v>577</v>
      </c>
      <c r="J381" s="33"/>
      <c r="K381" s="33"/>
      <c r="L381" s="33"/>
    </row>
    <row r="382" spans="1:14" ht="24">
      <c r="A382" s="80">
        <v>365</v>
      </c>
      <c r="B382" s="127" t="s">
        <v>758</v>
      </c>
      <c r="C382" s="144" t="s">
        <v>759</v>
      </c>
      <c r="D382" s="128">
        <v>2024</v>
      </c>
      <c r="E382" s="128">
        <v>3</v>
      </c>
      <c r="F382" s="129">
        <v>1752.75</v>
      </c>
      <c r="G382" s="133" t="s">
        <v>266</v>
      </c>
      <c r="H382" s="131"/>
      <c r="I382" s="130" t="s">
        <v>577</v>
      </c>
      <c r="J382" s="33"/>
      <c r="K382" s="33"/>
      <c r="L382" s="33"/>
    </row>
    <row r="383" spans="1:14" ht="24">
      <c r="A383" s="80">
        <v>366</v>
      </c>
      <c r="B383" s="127" t="s">
        <v>758</v>
      </c>
      <c r="C383" s="144" t="s">
        <v>757</v>
      </c>
      <c r="D383" s="128">
        <v>2024</v>
      </c>
      <c r="E383" s="128">
        <v>12</v>
      </c>
      <c r="F383" s="129">
        <v>6814.32</v>
      </c>
      <c r="G383" s="133" t="s">
        <v>266</v>
      </c>
      <c r="H383" s="131"/>
      <c r="I383" s="130" t="s">
        <v>577</v>
      </c>
      <c r="J383" s="33"/>
      <c r="K383" s="33"/>
      <c r="L383" s="33"/>
    </row>
    <row r="384" spans="1:14" ht="24">
      <c r="A384" s="80">
        <v>367</v>
      </c>
      <c r="B384" s="127" t="s">
        <v>678</v>
      </c>
      <c r="C384" s="144" t="s">
        <v>691</v>
      </c>
      <c r="D384" s="128">
        <v>2020</v>
      </c>
      <c r="E384" s="128">
        <v>1</v>
      </c>
      <c r="F384" s="129">
        <v>582.20000000000005</v>
      </c>
      <c r="G384" s="133" t="s">
        <v>266</v>
      </c>
      <c r="H384" s="131"/>
      <c r="I384" s="130" t="s">
        <v>577</v>
      </c>
      <c r="J384" s="33"/>
      <c r="K384" s="33"/>
      <c r="L384" s="33"/>
    </row>
    <row r="385" spans="1:13" ht="24">
      <c r="A385" s="80">
        <v>368</v>
      </c>
      <c r="B385" s="127" t="s">
        <v>692</v>
      </c>
      <c r="C385" s="127" t="s">
        <v>693</v>
      </c>
      <c r="D385" s="128">
        <v>2021</v>
      </c>
      <c r="E385" s="128">
        <v>1</v>
      </c>
      <c r="F385" s="129">
        <v>2643.47</v>
      </c>
      <c r="G385" s="133" t="s">
        <v>266</v>
      </c>
      <c r="H385" s="131"/>
      <c r="I385" s="130" t="s">
        <v>577</v>
      </c>
      <c r="J385" s="33"/>
      <c r="K385" s="33"/>
      <c r="L385" s="33"/>
    </row>
    <row r="386" spans="1:13" ht="13.8">
      <c r="A386" s="80">
        <v>369</v>
      </c>
      <c r="B386" s="127" t="s">
        <v>889</v>
      </c>
      <c r="C386" s="127"/>
      <c r="D386" s="128">
        <v>2024</v>
      </c>
      <c r="E386" s="128">
        <v>1</v>
      </c>
      <c r="F386" s="129">
        <v>9982.85</v>
      </c>
      <c r="G386" s="133" t="s">
        <v>266</v>
      </c>
      <c r="H386" s="131"/>
      <c r="I386" s="130" t="s">
        <v>891</v>
      </c>
      <c r="J386" s="33"/>
      <c r="K386" s="33"/>
      <c r="L386" s="33"/>
    </row>
    <row r="387" spans="1:13" ht="13.8">
      <c r="A387" s="80">
        <v>370</v>
      </c>
      <c r="B387" s="127" t="s">
        <v>889</v>
      </c>
      <c r="C387" s="127"/>
      <c r="D387" s="128">
        <v>2024</v>
      </c>
      <c r="E387" s="128">
        <v>1</v>
      </c>
      <c r="F387" s="129">
        <v>9982.85</v>
      </c>
      <c r="G387" s="133" t="s">
        <v>266</v>
      </c>
      <c r="H387" s="131"/>
      <c r="I387" s="130" t="s">
        <v>892</v>
      </c>
      <c r="J387" s="33"/>
      <c r="K387" s="33"/>
      <c r="L387" s="33"/>
    </row>
    <row r="388" spans="1:13" ht="14.4" thickBot="1">
      <c r="A388" s="80">
        <v>371</v>
      </c>
      <c r="B388" s="127" t="s">
        <v>890</v>
      </c>
      <c r="C388" s="127"/>
      <c r="D388" s="128">
        <v>2024</v>
      </c>
      <c r="E388" s="128">
        <v>1</v>
      </c>
      <c r="F388" s="129">
        <v>6910.57</v>
      </c>
      <c r="G388" s="133" t="s">
        <v>266</v>
      </c>
      <c r="H388" s="131"/>
      <c r="I388" s="130" t="s">
        <v>893</v>
      </c>
      <c r="J388" s="33"/>
      <c r="K388" s="33"/>
      <c r="L388" s="33"/>
    </row>
    <row r="389" spans="1:13" ht="14.4" thickBot="1">
      <c r="A389" s="57"/>
      <c r="B389" s="57"/>
      <c r="C389" s="57"/>
      <c r="D389" s="58"/>
      <c r="E389" s="59" t="s">
        <v>5</v>
      </c>
      <c r="F389" s="97">
        <f>SUM(F13:F388)</f>
        <v>2118782.189999999</v>
      </c>
      <c r="G389" s="60"/>
      <c r="H389" s="57"/>
      <c r="I389" s="60"/>
      <c r="J389" s="41">
        <f>J375+J376</f>
        <v>617353.8200000003</v>
      </c>
      <c r="K389" s="33" t="s">
        <v>694</v>
      </c>
      <c r="L389" s="33"/>
      <c r="M389" t="e">
        <f>SUM(M22:N389)</f>
        <v>#REF!</v>
      </c>
    </row>
    <row r="390" spans="1:13" ht="13.8">
      <c r="A390" s="57"/>
      <c r="B390" s="57"/>
      <c r="C390" s="57"/>
      <c r="D390" s="58"/>
      <c r="E390" s="61"/>
      <c r="F390" s="98">
        <f>SUBTOTAL(9,F14:F388)</f>
        <v>2118782.189999999</v>
      </c>
      <c r="G390" s="58"/>
      <c r="H390" s="61"/>
      <c r="I390" s="58"/>
      <c r="J390" s="33"/>
      <c r="K390" s="33"/>
      <c r="L390" s="33"/>
    </row>
    <row r="391" spans="1:13" ht="13.8">
      <c r="A391" s="57"/>
      <c r="B391" s="57"/>
      <c r="C391" s="57"/>
      <c r="D391" s="58"/>
      <c r="E391" s="61"/>
      <c r="F391" s="98"/>
      <c r="G391" s="58"/>
      <c r="H391" s="61"/>
      <c r="I391" s="58"/>
      <c r="J391" s="33"/>
      <c r="K391" s="33"/>
      <c r="L391" s="33"/>
    </row>
    <row r="392" spans="1:13" ht="14.4" thickBot="1">
      <c r="A392" s="57"/>
      <c r="B392" s="57"/>
      <c r="C392" s="57"/>
      <c r="D392" s="58"/>
      <c r="E392" s="61"/>
      <c r="F392" s="98"/>
      <c r="G392" s="58"/>
      <c r="H392" s="61"/>
      <c r="I392" s="58"/>
      <c r="J392" s="33"/>
      <c r="K392" s="33"/>
      <c r="L392" s="33"/>
    </row>
    <row r="393" spans="1:13" ht="15" customHeight="1" thickBot="1">
      <c r="A393" s="319" t="s">
        <v>695</v>
      </c>
      <c r="B393" s="320"/>
      <c r="C393" s="320"/>
      <c r="D393" s="320"/>
      <c r="E393" s="320"/>
      <c r="F393" s="321"/>
      <c r="G393" s="58"/>
      <c r="H393" s="61"/>
      <c r="I393" s="58"/>
      <c r="J393" s="33"/>
      <c r="K393" s="33"/>
      <c r="L393" s="33"/>
    </row>
    <row r="394" spans="1:13" ht="13.8">
      <c r="A394" s="62" t="s">
        <v>696</v>
      </c>
      <c r="B394" s="63"/>
      <c r="C394" s="64"/>
      <c r="D394" s="65"/>
      <c r="E394" s="66">
        <v>652098.74</v>
      </c>
      <c r="F394" s="99"/>
      <c r="G394" s="58"/>
      <c r="H394" s="61"/>
      <c r="I394" s="58"/>
      <c r="J394" s="33"/>
      <c r="K394" s="33"/>
      <c r="L394" s="33"/>
    </row>
    <row r="395" spans="1:13" ht="13.8">
      <c r="A395" s="62" t="s">
        <v>697</v>
      </c>
      <c r="B395" s="63"/>
      <c r="C395" s="64"/>
      <c r="D395" s="65"/>
      <c r="E395" s="66">
        <v>143554.79999999999</v>
      </c>
      <c r="F395" s="99" t="s">
        <v>698</v>
      </c>
      <c r="G395" s="58"/>
      <c r="H395" s="61"/>
      <c r="I395" s="58"/>
      <c r="J395" s="33"/>
      <c r="K395" s="33"/>
      <c r="L395" s="33"/>
    </row>
    <row r="396" spans="1:13" ht="14.4" thickBot="1">
      <c r="A396" s="67" t="s">
        <v>699</v>
      </c>
      <c r="B396" s="68"/>
      <c r="C396" s="69"/>
      <c r="D396" s="70"/>
      <c r="E396" s="71" t="s">
        <v>700</v>
      </c>
      <c r="F396" s="100"/>
      <c r="G396" s="58"/>
      <c r="H396" s="61"/>
      <c r="I396" s="58"/>
      <c r="J396" s="33"/>
      <c r="K396" s="33"/>
      <c r="L396" s="33"/>
    </row>
    <row r="397" spans="1:13">
      <c r="A397"/>
      <c r="B397" s="72"/>
      <c r="C397"/>
      <c r="D397"/>
      <c r="E397"/>
      <c r="F397" s="101"/>
      <c r="G397" s="16"/>
      <c r="H397"/>
      <c r="I397" s="16"/>
      <c r="J397" t="s">
        <v>856</v>
      </c>
      <c r="K397" s="82">
        <f>SUM(J375,J283,J278,J272,K269,J260,J255,J242,J236,J230,J211,J190,J172,J156,J141,J125,J103,J87,J68,J49,J15)</f>
        <v>1311006.9900000005</v>
      </c>
      <c r="L397"/>
    </row>
    <row r="398" spans="1:13">
      <c r="A398"/>
      <c r="B398" s="72"/>
      <c r="C398"/>
      <c r="D398"/>
      <c r="E398"/>
      <c r="F398" s="101"/>
      <c r="G398" s="16"/>
      <c r="H398"/>
      <c r="I398" s="16"/>
      <c r="J398" t="s">
        <v>857</v>
      </c>
      <c r="K398" s="82">
        <f>SUM(J376,J262,K255,K242,J235,J143,J104,J71,J17)</f>
        <v>137674.43000000002</v>
      </c>
      <c r="L398"/>
    </row>
    <row r="399" spans="1:13">
      <c r="A399"/>
      <c r="B399" s="72"/>
      <c r="C399"/>
      <c r="D399"/>
      <c r="E399"/>
      <c r="F399" s="101"/>
      <c r="G399" s="16"/>
      <c r="H399"/>
      <c r="I399" s="16"/>
      <c r="J399" t="s">
        <v>858</v>
      </c>
      <c r="K399" s="82">
        <f>SUM(J285,J280,J274,J263,J256,J246,J238,J237,J229,J188,J185,J183,J174,J170,J163,J91,J34,)</f>
        <v>525869.87</v>
      </c>
      <c r="L399"/>
    </row>
    <row r="400" spans="1:13">
      <c r="A400"/>
      <c r="B400" s="72"/>
      <c r="C400"/>
      <c r="D400"/>
      <c r="E400"/>
      <c r="F400" s="101"/>
      <c r="G400" s="16"/>
      <c r="H400"/>
      <c r="I400" s="16"/>
      <c r="J400"/>
      <c r="K400" s="82">
        <f>SUM(K397:K399)</f>
        <v>1974551.2900000005</v>
      </c>
      <c r="L400"/>
    </row>
    <row r="401" spans="1:12">
      <c r="A401"/>
      <c r="B401" s="72"/>
      <c r="C401"/>
      <c r="D401"/>
      <c r="E401"/>
      <c r="F401" s="101"/>
      <c r="G401" s="16"/>
      <c r="H401"/>
      <c r="I401" s="16"/>
      <c r="J401"/>
      <c r="K401"/>
      <c r="L401"/>
    </row>
    <row r="402" spans="1:12">
      <c r="A402"/>
      <c r="B402" s="72"/>
      <c r="C402"/>
      <c r="D402"/>
      <c r="E402"/>
      <c r="F402" s="101"/>
      <c r="G402" s="16"/>
      <c r="H402"/>
      <c r="I402" s="16"/>
      <c r="J402"/>
      <c r="K402"/>
      <c r="L402"/>
    </row>
    <row r="403" spans="1:12">
      <c r="A403"/>
      <c r="B403" s="72"/>
      <c r="C403"/>
      <c r="D403"/>
      <c r="E403"/>
      <c r="F403" s="101"/>
      <c r="G403" s="16"/>
      <c r="H403"/>
      <c r="I403" s="16"/>
      <c r="J403"/>
      <c r="K403"/>
      <c r="L403"/>
    </row>
    <row r="404" spans="1:12">
      <c r="A404"/>
      <c r="B404" s="72"/>
      <c r="C404"/>
      <c r="D404"/>
      <c r="E404"/>
      <c r="F404" s="101"/>
      <c r="G404" s="16"/>
      <c r="H404"/>
      <c r="I404" s="16"/>
      <c r="J404"/>
      <c r="K404"/>
      <c r="L404"/>
    </row>
    <row r="405" spans="1:12">
      <c r="A405"/>
      <c r="B405" s="72"/>
      <c r="C405"/>
      <c r="D405"/>
      <c r="E405"/>
      <c r="F405" s="101"/>
      <c r="G405" s="16"/>
      <c r="H405"/>
      <c r="I405" s="16"/>
      <c r="J405"/>
      <c r="K405"/>
      <c r="L405"/>
    </row>
    <row r="406" spans="1:12">
      <c r="A406"/>
      <c r="B406" s="72"/>
      <c r="C406"/>
      <c r="D406"/>
      <c r="E406"/>
      <c r="F406" s="101"/>
      <c r="G406" s="16"/>
      <c r="H406"/>
      <c r="I406" s="16"/>
      <c r="J406"/>
      <c r="K406"/>
      <c r="L406"/>
    </row>
    <row r="407" spans="1:12">
      <c r="A407"/>
      <c r="B407" s="72"/>
      <c r="C407"/>
      <c r="D407"/>
      <c r="E407"/>
      <c r="F407" s="101"/>
      <c r="G407" s="16"/>
      <c r="H407"/>
      <c r="I407" s="16"/>
      <c r="J407"/>
      <c r="K407"/>
      <c r="L407"/>
    </row>
    <row r="408" spans="1:12">
      <c r="A408"/>
      <c r="B408" s="72"/>
      <c r="C408"/>
      <c r="D408"/>
      <c r="E408"/>
      <c r="F408" s="101"/>
      <c r="G408" s="16"/>
      <c r="H408"/>
      <c r="I408" s="16"/>
      <c r="J408"/>
      <c r="K408"/>
      <c r="L408"/>
    </row>
    <row r="409" spans="1:12">
      <c r="A409"/>
      <c r="B409" s="72"/>
      <c r="C409"/>
      <c r="D409"/>
      <c r="E409"/>
      <c r="F409" s="101"/>
      <c r="G409" s="16"/>
      <c r="H409"/>
      <c r="I409" s="16"/>
      <c r="J409"/>
      <c r="K409"/>
      <c r="L409"/>
    </row>
    <row r="410" spans="1:12">
      <c r="A410"/>
      <c r="B410" s="72"/>
      <c r="C410"/>
      <c r="D410"/>
      <c r="E410"/>
      <c r="F410" s="101"/>
      <c r="G410" s="16"/>
      <c r="H410"/>
      <c r="I410" s="16"/>
      <c r="J410"/>
      <c r="K410"/>
      <c r="L410"/>
    </row>
    <row r="411" spans="1:12">
      <c r="A411"/>
      <c r="B411" s="72"/>
      <c r="C411"/>
      <c r="D411"/>
      <c r="E411"/>
      <c r="F411" s="101"/>
      <c r="G411" s="16"/>
      <c r="H411"/>
      <c r="I411" s="16"/>
      <c r="J411"/>
      <c r="K411"/>
      <c r="L411"/>
    </row>
    <row r="412" spans="1:12">
      <c r="A412"/>
      <c r="B412" s="72"/>
      <c r="C412"/>
      <c r="D412"/>
      <c r="E412"/>
      <c r="F412" s="101"/>
      <c r="G412" s="16"/>
      <c r="H412"/>
      <c r="I412" s="16"/>
      <c r="J412"/>
      <c r="K412"/>
      <c r="L412"/>
    </row>
    <row r="413" spans="1:12">
      <c r="A413"/>
      <c r="B413" s="72"/>
      <c r="C413"/>
      <c r="D413"/>
      <c r="E413"/>
      <c r="F413" s="101"/>
      <c r="G413" s="16"/>
      <c r="H413"/>
      <c r="I413" s="16"/>
      <c r="J413"/>
      <c r="K413"/>
      <c r="L413"/>
    </row>
    <row r="414" spans="1:12">
      <c r="A414"/>
      <c r="B414" s="72"/>
      <c r="C414"/>
      <c r="D414"/>
      <c r="E414"/>
      <c r="F414" s="101"/>
      <c r="G414" s="16"/>
      <c r="H414"/>
      <c r="I414" s="16"/>
      <c r="J414"/>
      <c r="K414"/>
      <c r="L414"/>
    </row>
    <row r="415" spans="1:12">
      <c r="A415"/>
      <c r="B415" s="72"/>
      <c r="C415"/>
      <c r="D415"/>
      <c r="E415"/>
      <c r="F415" s="101"/>
      <c r="G415" s="16"/>
      <c r="H415"/>
      <c r="I415" s="16"/>
      <c r="J415"/>
      <c r="K415"/>
      <c r="L415"/>
    </row>
    <row r="416" spans="1:12">
      <c r="A416"/>
      <c r="B416" s="72"/>
      <c r="C416"/>
      <c r="D416"/>
      <c r="E416"/>
      <c r="F416" s="101"/>
      <c r="G416" s="16"/>
      <c r="H416"/>
      <c r="I416" s="16"/>
      <c r="J416"/>
      <c r="K416"/>
      <c r="L416"/>
    </row>
  </sheetData>
  <autoFilter ref="A12:I396" xr:uid="{FED3A0ED-D073-429A-908E-C51C21F6BF03}"/>
  <mergeCells count="3">
    <mergeCell ref="A1:I1"/>
    <mergeCell ref="A393:F393"/>
    <mergeCell ref="A11:I11"/>
  </mergeCells>
  <dataValidations count="1">
    <dataValidation type="list" allowBlank="1" showErrorMessage="1" sqref="H13:H388" xr:uid="{3233E2E4-41AE-4345-8C00-0ECAECEA8680}">
      <formula1>"KB,WO,RZ,inna"</formula1>
      <formula2>0</formula2>
    </dataValidation>
  </dataValidations>
  <pageMargins left="0.7" right="0.7" top="0.75" bottom="0.75" header="0.3" footer="0.3"/>
  <pageSetup paperSize="9" scale="49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38B27-8C2A-4017-9E49-FB8674468033}">
  <sheetPr>
    <tabColor rgb="FF00B050"/>
    <pageSetUpPr fitToPage="1"/>
  </sheetPr>
  <dimension ref="A2:C23"/>
  <sheetViews>
    <sheetView topLeftCell="A13" zoomScaleNormal="100" zoomScaleSheetLayoutView="70" workbookViewId="0">
      <selection activeCell="B13" sqref="B13"/>
    </sheetView>
  </sheetViews>
  <sheetFormatPr defaultColWidth="9.109375" defaultRowHeight="15.6"/>
  <cols>
    <col min="1" max="1" width="50.33203125" style="93" customWidth="1"/>
    <col min="2" max="2" width="32.5546875" style="93" customWidth="1"/>
    <col min="3" max="3" width="31.77734375" style="93" customWidth="1"/>
    <col min="4" max="16384" width="9.109375" style="92"/>
  </cols>
  <sheetData>
    <row r="2" spans="1:3">
      <c r="A2" s="324" t="s">
        <v>852</v>
      </c>
      <c r="B2" s="324"/>
      <c r="C2" s="324"/>
    </row>
    <row r="3" spans="1:3">
      <c r="A3" s="96"/>
      <c r="B3" s="96"/>
      <c r="C3" s="96"/>
    </row>
    <row r="4" spans="1:3">
      <c r="A4" s="95"/>
    </row>
    <row r="5" spans="1:3" ht="47.4" customHeight="1">
      <c r="A5" s="114" t="s">
        <v>851</v>
      </c>
      <c r="B5" s="114" t="s">
        <v>850</v>
      </c>
      <c r="C5" s="114" t="s">
        <v>837</v>
      </c>
    </row>
    <row r="6" spans="1:3" ht="43.2">
      <c r="A6" s="115" t="s">
        <v>849</v>
      </c>
      <c r="B6" s="116">
        <v>112221.83</v>
      </c>
      <c r="C6" s="117"/>
    </row>
    <row r="7" spans="1:3" ht="43.2">
      <c r="A7" s="115" t="s">
        <v>848</v>
      </c>
      <c r="B7" s="116">
        <v>1615536.42</v>
      </c>
      <c r="C7" s="117"/>
    </row>
    <row r="8" spans="1:3" ht="43.2">
      <c r="A8" s="115" t="s">
        <v>847</v>
      </c>
      <c r="B8" s="116">
        <v>1446572.4</v>
      </c>
      <c r="C8" s="117"/>
    </row>
    <row r="9" spans="1:3" ht="43.2">
      <c r="A9" s="115" t="s">
        <v>846</v>
      </c>
      <c r="B9" s="116">
        <v>3286743.39</v>
      </c>
      <c r="C9" s="117"/>
    </row>
    <row r="10" spans="1:3" ht="43.2">
      <c r="A10" s="115" t="s">
        <v>845</v>
      </c>
      <c r="B10" s="116">
        <v>3702977.49</v>
      </c>
      <c r="C10" s="117"/>
    </row>
    <row r="11" spans="1:3" ht="57.6">
      <c r="A11" s="115" t="s">
        <v>844</v>
      </c>
      <c r="B11" s="116">
        <v>7166.47</v>
      </c>
      <c r="C11" s="117" t="s">
        <v>843</v>
      </c>
    </row>
    <row r="12" spans="1:3">
      <c r="A12" s="118" t="s">
        <v>842</v>
      </c>
      <c r="B12" s="121">
        <f>SUM(B6:B11)</f>
        <v>10171218.000000002</v>
      </c>
      <c r="C12" s="122"/>
    </row>
    <row r="13" spans="1:3" ht="28.8">
      <c r="A13" s="118" t="s">
        <v>841</v>
      </c>
      <c r="B13" s="123">
        <v>284913</v>
      </c>
      <c r="C13" s="124" t="s">
        <v>840</v>
      </c>
    </row>
    <row r="14" spans="1:3" ht="43.2">
      <c r="A14" s="114" t="s">
        <v>839</v>
      </c>
      <c r="B14" s="114" t="s">
        <v>838</v>
      </c>
      <c r="C14" s="114" t="s">
        <v>837</v>
      </c>
    </row>
    <row r="15" spans="1:3" ht="28.8">
      <c r="A15" s="119" t="s">
        <v>836</v>
      </c>
      <c r="B15" s="125">
        <v>7501452.6200000001</v>
      </c>
      <c r="C15" s="124" t="s">
        <v>835</v>
      </c>
    </row>
    <row r="16" spans="1:3" ht="43.2">
      <c r="A16" s="115" t="s">
        <v>871</v>
      </c>
      <c r="B16" s="126">
        <v>100000</v>
      </c>
      <c r="C16" s="124"/>
    </row>
    <row r="17" spans="1:3" ht="20.25" customHeight="1">
      <c r="A17" s="115" t="s">
        <v>834</v>
      </c>
      <c r="B17" s="116"/>
      <c r="C17" s="124"/>
    </row>
    <row r="18" spans="1:3" ht="20.25" customHeight="1">
      <c r="A18" s="115" t="s">
        <v>833</v>
      </c>
      <c r="B18" s="125"/>
      <c r="C18" s="124"/>
    </row>
    <row r="19" spans="1:3" ht="37.5" customHeight="1">
      <c r="A19" s="115" t="s">
        <v>832</v>
      </c>
      <c r="B19" s="116"/>
      <c r="C19" s="117"/>
    </row>
    <row r="20" spans="1:3">
      <c r="A20" s="115" t="s">
        <v>872</v>
      </c>
      <c r="B20" s="125"/>
      <c r="C20" s="124"/>
    </row>
    <row r="21" spans="1:3">
      <c r="A21" s="120"/>
      <c r="B21" s="120"/>
      <c r="C21" s="120"/>
    </row>
    <row r="23" spans="1:3">
      <c r="B23" s="94">
        <v>45548</v>
      </c>
    </row>
  </sheetData>
  <mergeCells count="1">
    <mergeCell ref="A2:C2"/>
  </mergeCells>
  <pageMargins left="0.25" right="0.25" top="0.75" bottom="0.75" header="0.3" footer="0.3"/>
  <pageSetup paperSize="9" scale="88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AJ32"/>
  <sheetViews>
    <sheetView tabSelected="1" view="pageBreakPreview" topLeftCell="S3" zoomScale="60" zoomScaleNormal="80" workbookViewId="0">
      <selection activeCell="G13" sqref="G13:G14"/>
    </sheetView>
  </sheetViews>
  <sheetFormatPr defaultRowHeight="13.2"/>
  <cols>
    <col min="1" max="1" width="6.33203125" style="1" customWidth="1"/>
    <col min="2" max="2" width="14.33203125" style="1" customWidth="1"/>
    <col min="3" max="3" width="14.5546875" style="1" customWidth="1"/>
    <col min="4" max="4" width="21.33203125" style="1" customWidth="1"/>
    <col min="5" max="5" width="14.33203125" style="1" customWidth="1"/>
    <col min="6" max="6" width="21" style="1" customWidth="1"/>
    <col min="7" max="7" width="10.6640625" style="1" customWidth="1"/>
    <col min="8" max="8" width="13.5546875" style="1" customWidth="1"/>
    <col min="9" max="9" width="16" style="1" customWidth="1"/>
    <col min="10" max="10" width="18.44140625" style="1" customWidth="1"/>
    <col min="11" max="11" width="13" style="1" customWidth="1"/>
    <col min="12" max="12" width="15.5546875" style="1" customWidth="1"/>
    <col min="13" max="13" width="20.5546875" style="1" customWidth="1"/>
    <col min="14" max="14" width="22.44140625" style="1" customWidth="1"/>
    <col min="15" max="15" width="15" style="1" customWidth="1"/>
    <col min="16" max="16" width="15.33203125" style="1" customWidth="1"/>
    <col min="17" max="17" width="21.44140625" style="1" customWidth="1"/>
    <col min="18" max="18" width="25.6640625" style="1" customWidth="1"/>
    <col min="19" max="19" width="15" style="1" customWidth="1"/>
    <col min="20" max="20" width="16.6640625" style="1" customWidth="1"/>
    <col min="21" max="21" width="19.6640625" style="1" customWidth="1"/>
    <col min="22" max="22" width="14.44140625" style="1" customWidth="1"/>
    <col min="23" max="23" width="18.33203125" style="1" customWidth="1"/>
    <col min="24" max="24" width="19.6640625" style="1" customWidth="1"/>
    <col min="25" max="25" width="15.33203125" style="1" customWidth="1"/>
    <col min="26" max="26" width="13.5546875" style="1" customWidth="1"/>
    <col min="27" max="28" width="18.33203125" style="1" customWidth="1"/>
    <col min="29" max="29" width="19.6640625" style="1" customWidth="1"/>
    <col min="30" max="30" width="16.44140625" style="1" customWidth="1"/>
    <col min="31" max="32" width="18.33203125" style="1" customWidth="1"/>
    <col min="33" max="33" width="23.33203125" style="1" customWidth="1"/>
    <col min="34" max="35" width="18.33203125" style="1" customWidth="1"/>
    <col min="36" max="36" width="13.6640625" style="1" customWidth="1"/>
  </cols>
  <sheetData>
    <row r="1" spans="1:36" ht="17.399999999999999">
      <c r="A1" s="325" t="s">
        <v>90</v>
      </c>
      <c r="B1" s="326"/>
      <c r="C1" s="326"/>
      <c r="D1" s="326"/>
      <c r="E1" s="326"/>
      <c r="F1" s="326"/>
      <c r="G1" s="326"/>
      <c r="H1" s="327"/>
      <c r="I1"/>
      <c r="J1"/>
      <c r="K1"/>
      <c r="L1"/>
      <c r="M1"/>
      <c r="N1"/>
    </row>
    <row r="2" spans="1:36" ht="30.75" customHeight="1">
      <c r="A2" s="328" t="s">
        <v>0</v>
      </c>
      <c r="B2" s="328" t="s">
        <v>28</v>
      </c>
      <c r="C2" s="328" t="s">
        <v>29</v>
      </c>
      <c r="D2" s="328" t="s">
        <v>47</v>
      </c>
      <c r="E2" s="328" t="s">
        <v>32</v>
      </c>
      <c r="F2" s="328" t="s">
        <v>89</v>
      </c>
      <c r="G2" s="328" t="s">
        <v>3</v>
      </c>
      <c r="H2" s="328" t="s">
        <v>33</v>
      </c>
      <c r="I2" s="328" t="s">
        <v>53</v>
      </c>
      <c r="J2" s="328" t="s">
        <v>34</v>
      </c>
      <c r="K2" s="328" t="s">
        <v>58</v>
      </c>
      <c r="L2" s="328" t="s">
        <v>6</v>
      </c>
      <c r="M2" s="328" t="s">
        <v>30</v>
      </c>
      <c r="N2" s="328" t="s">
        <v>31</v>
      </c>
      <c r="O2" s="328" t="s">
        <v>35</v>
      </c>
      <c r="P2" s="328" t="s">
        <v>36</v>
      </c>
      <c r="Q2" s="328" t="s">
        <v>55</v>
      </c>
      <c r="R2" s="328" t="s">
        <v>99</v>
      </c>
      <c r="S2" s="334" t="s">
        <v>100</v>
      </c>
      <c r="T2" s="334"/>
      <c r="U2" s="338" t="s">
        <v>91</v>
      </c>
      <c r="V2" s="339"/>
      <c r="W2" s="340"/>
      <c r="X2" s="334" t="s">
        <v>96</v>
      </c>
      <c r="Y2" s="334"/>
      <c r="Z2" s="334"/>
      <c r="AA2" s="334"/>
      <c r="AB2" s="334"/>
      <c r="AC2" s="338" t="s">
        <v>92</v>
      </c>
      <c r="AD2" s="339"/>
      <c r="AE2" s="339"/>
      <c r="AF2" s="340"/>
      <c r="AG2" s="338" t="s">
        <v>744</v>
      </c>
      <c r="AH2" s="339"/>
      <c r="AI2" s="340"/>
      <c r="AJ2" s="328" t="s">
        <v>98</v>
      </c>
    </row>
    <row r="3" spans="1:36" ht="41.25" customHeight="1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244" t="s">
        <v>101</v>
      </c>
      <c r="T3" s="244" t="s">
        <v>712</v>
      </c>
      <c r="U3" s="244" t="s">
        <v>102</v>
      </c>
      <c r="V3" s="244" t="s">
        <v>93</v>
      </c>
      <c r="W3" s="244" t="s">
        <v>94</v>
      </c>
      <c r="X3" s="244" t="s">
        <v>102</v>
      </c>
      <c r="Y3" s="338" t="s">
        <v>97</v>
      </c>
      <c r="Z3" s="340"/>
      <c r="AA3" s="244" t="s">
        <v>93</v>
      </c>
      <c r="AB3" s="244" t="s">
        <v>94</v>
      </c>
      <c r="AC3" s="244" t="s">
        <v>102</v>
      </c>
      <c r="AD3" s="244" t="s">
        <v>95</v>
      </c>
      <c r="AE3" s="244" t="s">
        <v>93</v>
      </c>
      <c r="AF3" s="244" t="s">
        <v>94</v>
      </c>
      <c r="AG3" s="244" t="s">
        <v>102</v>
      </c>
      <c r="AH3" s="244" t="s">
        <v>93</v>
      </c>
      <c r="AI3" s="244" t="s">
        <v>94</v>
      </c>
      <c r="AJ3" s="329"/>
    </row>
    <row r="4" spans="1:36" ht="15" customHeight="1">
      <c r="A4" s="4" t="s">
        <v>37</v>
      </c>
      <c r="B4" s="5" t="s">
        <v>38</v>
      </c>
      <c r="C4" s="6" t="s">
        <v>39</v>
      </c>
      <c r="D4" s="6" t="s">
        <v>48</v>
      </c>
      <c r="E4" s="335" t="s">
        <v>42</v>
      </c>
      <c r="F4" s="336"/>
      <c r="G4" s="336"/>
      <c r="H4" s="337"/>
      <c r="I4" s="6" t="s">
        <v>54</v>
      </c>
      <c r="J4" s="6" t="s">
        <v>43</v>
      </c>
      <c r="K4" s="6" t="s">
        <v>59</v>
      </c>
      <c r="L4" s="6" t="s">
        <v>44</v>
      </c>
      <c r="M4" s="5" t="s">
        <v>40</v>
      </c>
      <c r="N4" s="6" t="s">
        <v>41</v>
      </c>
      <c r="O4" s="7"/>
      <c r="P4" s="8"/>
      <c r="Q4" s="8"/>
      <c r="R4" s="8"/>
      <c r="S4" s="8"/>
      <c r="T4" s="8"/>
      <c r="U4" s="11"/>
      <c r="V4" s="13"/>
      <c r="W4" s="12"/>
      <c r="X4" s="11"/>
      <c r="Y4" s="13"/>
      <c r="Z4" s="13"/>
      <c r="AA4" s="13"/>
      <c r="AB4" s="12"/>
      <c r="AC4" s="11"/>
      <c r="AD4" s="13"/>
      <c r="AE4" s="13"/>
      <c r="AF4" s="12"/>
      <c r="AG4" s="11"/>
      <c r="AH4" s="13"/>
      <c r="AI4" s="12"/>
      <c r="AJ4" s="9"/>
    </row>
    <row r="5" spans="1:36" ht="26.4">
      <c r="A5" s="10">
        <v>1</v>
      </c>
      <c r="B5" s="256" t="s">
        <v>219</v>
      </c>
      <c r="C5" s="248" t="s">
        <v>220</v>
      </c>
      <c r="D5" s="248" t="s">
        <v>221</v>
      </c>
      <c r="E5" s="248" t="s">
        <v>222</v>
      </c>
      <c r="F5" s="248" t="s">
        <v>223</v>
      </c>
      <c r="G5" s="257">
        <v>2006</v>
      </c>
      <c r="H5" s="257">
        <v>1000</v>
      </c>
      <c r="I5" s="258" t="s">
        <v>224</v>
      </c>
      <c r="J5" s="257">
        <v>2461</v>
      </c>
      <c r="K5" s="257">
        <v>96</v>
      </c>
      <c r="L5" s="257">
        <v>6</v>
      </c>
      <c r="M5" s="259" t="s">
        <v>711</v>
      </c>
      <c r="N5" s="260" t="s">
        <v>225</v>
      </c>
      <c r="O5" s="261" t="s">
        <v>745</v>
      </c>
      <c r="P5" s="262">
        <v>276260</v>
      </c>
      <c r="Q5" s="255" t="s">
        <v>119</v>
      </c>
      <c r="R5" s="255" t="s">
        <v>226</v>
      </c>
      <c r="S5" s="251" t="s">
        <v>119</v>
      </c>
      <c r="T5" s="255"/>
      <c r="U5" s="251" t="s">
        <v>124</v>
      </c>
      <c r="V5" s="252">
        <v>45305</v>
      </c>
      <c r="W5" s="252">
        <v>45670</v>
      </c>
      <c r="X5" s="251" t="s">
        <v>124</v>
      </c>
      <c r="Y5" s="263">
        <v>24800</v>
      </c>
      <c r="Z5" s="251" t="s">
        <v>227</v>
      </c>
      <c r="AA5" s="252">
        <v>45305</v>
      </c>
      <c r="AB5" s="252">
        <v>45670</v>
      </c>
      <c r="AC5" s="251" t="s">
        <v>124</v>
      </c>
      <c r="AD5" s="250">
        <v>10000</v>
      </c>
      <c r="AE5" s="252">
        <v>45305</v>
      </c>
      <c r="AF5" s="252">
        <v>45670</v>
      </c>
      <c r="AG5" s="251" t="s">
        <v>124</v>
      </c>
      <c r="AH5" s="252">
        <v>45305</v>
      </c>
      <c r="AI5" s="252">
        <v>45670</v>
      </c>
      <c r="AJ5" s="255"/>
    </row>
    <row r="6" spans="1:36" ht="26.4">
      <c r="A6" s="10">
        <v>2</v>
      </c>
      <c r="B6" s="256" t="s">
        <v>228</v>
      </c>
      <c r="C6" s="248" t="s">
        <v>220</v>
      </c>
      <c r="D6" s="248" t="s">
        <v>229</v>
      </c>
      <c r="E6" s="248" t="s">
        <v>230</v>
      </c>
      <c r="F6" s="248" t="s">
        <v>231</v>
      </c>
      <c r="G6" s="257">
        <v>2012</v>
      </c>
      <c r="H6" s="257">
        <v>968</v>
      </c>
      <c r="I6" s="260" t="s">
        <v>232</v>
      </c>
      <c r="J6" s="257">
        <v>1968</v>
      </c>
      <c r="K6" s="257">
        <v>84</v>
      </c>
      <c r="L6" s="257">
        <v>7</v>
      </c>
      <c r="M6" s="259" t="s">
        <v>233</v>
      </c>
      <c r="N6" s="260" t="s">
        <v>234</v>
      </c>
      <c r="O6" s="261" t="s">
        <v>747</v>
      </c>
      <c r="P6" s="262">
        <v>323126</v>
      </c>
      <c r="Q6" s="255" t="s">
        <v>119</v>
      </c>
      <c r="R6" s="255" t="s">
        <v>226</v>
      </c>
      <c r="S6" s="251" t="s">
        <v>119</v>
      </c>
      <c r="T6" s="255"/>
      <c r="U6" s="251" t="s">
        <v>124</v>
      </c>
      <c r="V6" s="252">
        <v>45340</v>
      </c>
      <c r="W6" s="252">
        <v>45705</v>
      </c>
      <c r="X6" s="251" t="s">
        <v>124</v>
      </c>
      <c r="Y6" s="263">
        <v>51800</v>
      </c>
      <c r="Z6" s="251" t="s">
        <v>235</v>
      </c>
      <c r="AA6" s="252">
        <v>45340</v>
      </c>
      <c r="AB6" s="252">
        <v>45705</v>
      </c>
      <c r="AC6" s="251" t="s">
        <v>124</v>
      </c>
      <c r="AD6" s="250">
        <v>10000</v>
      </c>
      <c r="AE6" s="252">
        <v>45340</v>
      </c>
      <c r="AF6" s="252">
        <v>45705</v>
      </c>
      <c r="AG6" s="251" t="s">
        <v>124</v>
      </c>
      <c r="AH6" s="252">
        <v>45340</v>
      </c>
      <c r="AI6" s="252">
        <v>45705</v>
      </c>
      <c r="AJ6" s="255"/>
    </row>
    <row r="7" spans="1:36" ht="26.4">
      <c r="A7" s="10">
        <v>3</v>
      </c>
      <c r="B7" s="256" t="s">
        <v>236</v>
      </c>
      <c r="C7" s="248" t="s">
        <v>237</v>
      </c>
      <c r="D7" s="248" t="s">
        <v>238</v>
      </c>
      <c r="E7" s="248" t="s">
        <v>222</v>
      </c>
      <c r="F7" s="248" t="s">
        <v>223</v>
      </c>
      <c r="G7" s="257">
        <v>2010</v>
      </c>
      <c r="H7" s="257">
        <v>1298</v>
      </c>
      <c r="I7" s="260" t="s">
        <v>224</v>
      </c>
      <c r="J7" s="257">
        <v>2299</v>
      </c>
      <c r="K7" s="257">
        <v>92</v>
      </c>
      <c r="L7" s="257">
        <v>3</v>
      </c>
      <c r="M7" s="259" t="s">
        <v>239</v>
      </c>
      <c r="N7" s="260" t="s">
        <v>240</v>
      </c>
      <c r="O7" s="261" t="s">
        <v>746</v>
      </c>
      <c r="P7" s="262">
        <v>201280</v>
      </c>
      <c r="Q7" s="255" t="s">
        <v>119</v>
      </c>
      <c r="R7" s="255" t="s">
        <v>226</v>
      </c>
      <c r="S7" s="251" t="s">
        <v>119</v>
      </c>
      <c r="T7" s="255"/>
      <c r="U7" s="251" t="s">
        <v>124</v>
      </c>
      <c r="V7" s="252">
        <v>45350</v>
      </c>
      <c r="W7" s="252">
        <v>45715</v>
      </c>
      <c r="X7" s="251" t="s">
        <v>124</v>
      </c>
      <c r="Y7" s="263">
        <v>32000</v>
      </c>
      <c r="Z7" s="251" t="s">
        <v>235</v>
      </c>
      <c r="AA7" s="252">
        <v>45350</v>
      </c>
      <c r="AB7" s="252">
        <v>45715</v>
      </c>
      <c r="AC7" s="251" t="s">
        <v>124</v>
      </c>
      <c r="AD7" s="250">
        <v>10000</v>
      </c>
      <c r="AE7" s="252">
        <v>45350</v>
      </c>
      <c r="AF7" s="252">
        <v>45715</v>
      </c>
      <c r="AG7" s="251" t="s">
        <v>124</v>
      </c>
      <c r="AH7" s="252">
        <v>45350</v>
      </c>
      <c r="AI7" s="252">
        <v>45715</v>
      </c>
      <c r="AJ7" s="255"/>
    </row>
    <row r="8" spans="1:36" ht="52.8">
      <c r="A8" s="10">
        <v>4</v>
      </c>
      <c r="B8" s="256" t="s">
        <v>241</v>
      </c>
      <c r="C8" s="248" t="s">
        <v>242</v>
      </c>
      <c r="D8" s="248" t="s">
        <v>243</v>
      </c>
      <c r="E8" s="248" t="s">
        <v>230</v>
      </c>
      <c r="F8" s="248" t="s">
        <v>231</v>
      </c>
      <c r="G8" s="257">
        <v>2017</v>
      </c>
      <c r="H8" s="257" t="s">
        <v>128</v>
      </c>
      <c r="I8" s="260" t="s">
        <v>244</v>
      </c>
      <c r="J8" s="248" t="s">
        <v>245</v>
      </c>
      <c r="K8" s="257">
        <v>80</v>
      </c>
      <c r="L8" s="257">
        <v>5</v>
      </c>
      <c r="M8" s="264">
        <v>42993</v>
      </c>
      <c r="N8" s="260" t="s">
        <v>246</v>
      </c>
      <c r="O8" s="261" t="s">
        <v>247</v>
      </c>
      <c r="P8" s="262">
        <v>76991</v>
      </c>
      <c r="Q8" s="255" t="s">
        <v>119</v>
      </c>
      <c r="R8" s="255" t="s">
        <v>226</v>
      </c>
      <c r="S8" s="251" t="s">
        <v>119</v>
      </c>
      <c r="T8" s="255"/>
      <c r="U8" s="251" t="s">
        <v>124</v>
      </c>
      <c r="V8" s="252">
        <v>45184</v>
      </c>
      <c r="W8" s="252">
        <v>45549</v>
      </c>
      <c r="X8" s="251" t="s">
        <v>124</v>
      </c>
      <c r="Y8" s="265" t="s">
        <v>248</v>
      </c>
      <c r="Z8" s="251" t="s">
        <v>235</v>
      </c>
      <c r="AA8" s="252">
        <v>45184</v>
      </c>
      <c r="AB8" s="252">
        <v>45549</v>
      </c>
      <c r="AC8" s="251" t="s">
        <v>124</v>
      </c>
      <c r="AD8" s="250">
        <v>10000</v>
      </c>
      <c r="AE8" s="252">
        <v>45550</v>
      </c>
      <c r="AF8" s="252">
        <v>45914</v>
      </c>
      <c r="AG8" s="251" t="s">
        <v>124</v>
      </c>
      <c r="AH8" s="252">
        <v>45550</v>
      </c>
      <c r="AI8" s="252">
        <v>45914</v>
      </c>
      <c r="AJ8" s="255"/>
    </row>
    <row r="9" spans="1:36" ht="15" customHeight="1">
      <c r="A9" s="17"/>
      <c r="B9" s="18"/>
      <c r="C9" s="18"/>
      <c r="D9" s="18"/>
      <c r="E9" s="18"/>
      <c r="F9" s="18"/>
      <c r="G9" s="19"/>
      <c r="H9" s="20"/>
      <c r="I9" s="20"/>
      <c r="J9" s="20"/>
      <c r="K9" s="20"/>
      <c r="L9" s="19"/>
      <c r="M9" s="21"/>
      <c r="N9" s="22"/>
      <c r="O9" s="21"/>
      <c r="P9" s="23"/>
      <c r="Q9" s="18"/>
      <c r="R9" s="18"/>
      <c r="S9" s="24"/>
      <c r="T9" s="18"/>
      <c r="U9" s="24"/>
      <c r="V9" s="25"/>
      <c r="W9" s="25"/>
      <c r="X9" s="24"/>
      <c r="Y9" s="26"/>
      <c r="Z9" s="24"/>
      <c r="AA9" s="25"/>
      <c r="AB9" s="25"/>
      <c r="AC9" s="24"/>
      <c r="AD9" s="27"/>
      <c r="AE9" s="25"/>
      <c r="AF9" s="25"/>
      <c r="AG9" s="24"/>
      <c r="AH9" s="25"/>
      <c r="AI9" s="25"/>
      <c r="AJ9" s="18"/>
    </row>
    <row r="12" spans="1:36" ht="17.399999999999999">
      <c r="A12" s="325" t="s">
        <v>45</v>
      </c>
      <c r="B12" s="326"/>
      <c r="C12" s="326"/>
      <c r="D12" s="326"/>
      <c r="E12" s="326"/>
      <c r="F12" s="326"/>
      <c r="G12" s="326"/>
      <c r="H12" s="327"/>
      <c r="I12"/>
      <c r="J12" s="16"/>
      <c r="K12"/>
      <c r="L12"/>
      <c r="M12"/>
    </row>
    <row r="13" spans="1:36" ht="32.25" customHeight="1">
      <c r="A13" s="334" t="s">
        <v>0</v>
      </c>
      <c r="B13" s="334" t="s">
        <v>50</v>
      </c>
      <c r="C13" s="334" t="s">
        <v>7</v>
      </c>
      <c r="D13" s="334" t="s">
        <v>49</v>
      </c>
      <c r="E13" s="334" t="s">
        <v>8</v>
      </c>
      <c r="F13" s="334" t="s">
        <v>104</v>
      </c>
      <c r="G13" s="328" t="s">
        <v>6</v>
      </c>
      <c r="H13" s="330" t="s">
        <v>103</v>
      </c>
      <c r="I13" s="331"/>
      <c r="J13" s="338" t="s">
        <v>91</v>
      </c>
      <c r="K13" s="339"/>
      <c r="L13" s="340"/>
      <c r="M13" s="338" t="s">
        <v>92</v>
      </c>
      <c r="N13" s="339"/>
      <c r="O13" s="339"/>
      <c r="P13" s="340"/>
      <c r="Q13" s="334" t="s">
        <v>96</v>
      </c>
      <c r="R13" s="334"/>
      <c r="S13" s="334"/>
      <c r="T13" s="334"/>
      <c r="U13" s="334"/>
      <c r="V13" s="328" t="s">
        <v>98</v>
      </c>
    </row>
    <row r="14" spans="1:36" ht="39.6">
      <c r="A14" s="334"/>
      <c r="B14" s="334"/>
      <c r="C14" s="334"/>
      <c r="D14" s="334"/>
      <c r="E14" s="334"/>
      <c r="F14" s="334"/>
      <c r="G14" s="329"/>
      <c r="H14" s="332"/>
      <c r="I14" s="333"/>
      <c r="J14" s="244" t="s">
        <v>102</v>
      </c>
      <c r="K14" s="244" t="s">
        <v>93</v>
      </c>
      <c r="L14" s="244" t="s">
        <v>94</v>
      </c>
      <c r="M14" s="244" t="s">
        <v>102</v>
      </c>
      <c r="N14" s="244" t="s">
        <v>95</v>
      </c>
      <c r="O14" s="244" t="s">
        <v>93</v>
      </c>
      <c r="P14" s="244" t="s">
        <v>94</v>
      </c>
      <c r="Q14" s="244" t="s">
        <v>102</v>
      </c>
      <c r="R14" s="338" t="s">
        <v>97</v>
      </c>
      <c r="S14" s="340"/>
      <c r="T14" s="244" t="s">
        <v>93</v>
      </c>
      <c r="U14" s="244" t="s">
        <v>94</v>
      </c>
      <c r="V14" s="329"/>
    </row>
    <row r="15" spans="1:36" ht="26.4">
      <c r="A15" s="3">
        <v>1</v>
      </c>
      <c r="B15" s="245" t="s">
        <v>249</v>
      </c>
      <c r="C15" s="246" t="s">
        <v>250</v>
      </c>
      <c r="D15" s="247">
        <v>40178</v>
      </c>
      <c r="E15" s="248" t="s">
        <v>251</v>
      </c>
      <c r="F15" s="249" t="s">
        <v>252</v>
      </c>
      <c r="G15" s="249">
        <v>1</v>
      </c>
      <c r="H15" s="250">
        <v>42452.42</v>
      </c>
      <c r="I15" s="251" t="s">
        <v>253</v>
      </c>
      <c r="J15" s="251" t="s">
        <v>124</v>
      </c>
      <c r="K15" s="252">
        <v>44901</v>
      </c>
      <c r="L15" s="252">
        <v>45265</v>
      </c>
      <c r="M15" s="251" t="s">
        <v>124</v>
      </c>
      <c r="N15" s="250">
        <v>10000</v>
      </c>
      <c r="O15" s="252">
        <v>45266</v>
      </c>
      <c r="P15" s="252">
        <v>45631</v>
      </c>
      <c r="Q15" s="251" t="s">
        <v>119</v>
      </c>
      <c r="R15" s="253"/>
      <c r="S15" s="251"/>
      <c r="T15" s="254"/>
      <c r="U15" s="254"/>
      <c r="V15" s="255"/>
    </row>
    <row r="16" spans="1:36" ht="26.4">
      <c r="A16" s="3">
        <v>2</v>
      </c>
      <c r="B16" s="245" t="s">
        <v>254</v>
      </c>
      <c r="C16" s="246" t="s">
        <v>255</v>
      </c>
      <c r="D16" s="247">
        <v>43830</v>
      </c>
      <c r="E16" s="248" t="s">
        <v>256</v>
      </c>
      <c r="F16" s="249" t="s">
        <v>257</v>
      </c>
      <c r="G16" s="249">
        <v>2</v>
      </c>
      <c r="H16" s="250">
        <v>10197.5</v>
      </c>
      <c r="I16" s="251" t="s">
        <v>253</v>
      </c>
      <c r="J16" s="251" t="s">
        <v>124</v>
      </c>
      <c r="K16" s="252">
        <v>45271</v>
      </c>
      <c r="L16" s="252">
        <v>45636</v>
      </c>
      <c r="M16" s="251" t="s">
        <v>124</v>
      </c>
      <c r="N16" s="250">
        <v>10000</v>
      </c>
      <c r="O16" s="252">
        <v>45271</v>
      </c>
      <c r="P16" s="252">
        <v>45636</v>
      </c>
      <c r="Q16" s="251" t="s">
        <v>119</v>
      </c>
      <c r="R16" s="253"/>
      <c r="S16" s="251"/>
      <c r="T16" s="254"/>
      <c r="U16" s="254"/>
      <c r="V16" s="255"/>
    </row>
    <row r="17" spans="1:22" ht="13.8">
      <c r="A17" s="17"/>
      <c r="B17" s="28"/>
      <c r="C17" s="28"/>
      <c r="D17" s="29"/>
      <c r="E17" s="28"/>
      <c r="F17" s="29"/>
      <c r="G17" s="23"/>
      <c r="H17" s="27"/>
      <c r="I17" s="24"/>
      <c r="J17" s="24"/>
      <c r="K17" s="25"/>
      <c r="L17" s="25"/>
      <c r="M17" s="24"/>
      <c r="N17" s="27"/>
      <c r="O17" s="25"/>
      <c r="P17" s="25"/>
      <c r="Q17" s="24"/>
      <c r="R17" s="26"/>
      <c r="S17" s="24"/>
      <c r="T17" s="25"/>
      <c r="U17" s="25"/>
      <c r="V17" s="18"/>
    </row>
    <row r="18" spans="1:22" ht="15.75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21" spans="1:22">
      <c r="C21" s="73"/>
      <c r="D21" s="74"/>
      <c r="E21" s="74"/>
      <c r="F21" s="74"/>
      <c r="G21" s="74"/>
      <c r="H21" s="74"/>
    </row>
    <row r="22" spans="1:22">
      <c r="C22" s="74"/>
      <c r="D22" s="73"/>
      <c r="E22" s="73"/>
      <c r="F22" s="73"/>
      <c r="G22" s="73"/>
      <c r="H22" s="73"/>
    </row>
    <row r="23" spans="1:22">
      <c r="C23" s="74"/>
      <c r="D23" s="75"/>
      <c r="E23" s="75"/>
      <c r="F23" s="76"/>
      <c r="G23" s="75"/>
      <c r="H23" s="75"/>
    </row>
    <row r="24" spans="1:22">
      <c r="C24" s="74"/>
      <c r="D24" s="75"/>
      <c r="E24" s="75"/>
      <c r="F24" s="76"/>
      <c r="G24" s="75"/>
      <c r="H24" s="75"/>
    </row>
    <row r="25" spans="1:22">
      <c r="C25" s="74"/>
      <c r="D25" s="75"/>
      <c r="E25" s="75"/>
      <c r="F25" s="76"/>
      <c r="G25" s="75"/>
      <c r="H25" s="75"/>
    </row>
    <row r="26" spans="1:22">
      <c r="C26" s="74"/>
      <c r="D26" s="75"/>
      <c r="E26" s="75"/>
      <c r="F26" s="76"/>
      <c r="G26" s="75"/>
      <c r="H26" s="75"/>
    </row>
    <row r="27" spans="1:22">
      <c r="C27" s="74"/>
      <c r="D27" s="75"/>
      <c r="E27" s="74"/>
      <c r="F27" s="74"/>
      <c r="G27" s="74"/>
      <c r="H27" s="75"/>
    </row>
    <row r="28" spans="1:22">
      <c r="C28" s="74"/>
      <c r="D28" s="75"/>
      <c r="E28" s="74"/>
      <c r="F28" s="74"/>
      <c r="G28" s="74"/>
      <c r="H28" s="75"/>
    </row>
    <row r="29" spans="1:22">
      <c r="C29" s="74"/>
      <c r="D29" s="77"/>
      <c r="E29" s="77"/>
      <c r="F29" s="74"/>
      <c r="G29" s="77"/>
      <c r="H29" s="77"/>
    </row>
    <row r="30" spans="1:22">
      <c r="C30" s="74"/>
      <c r="D30" s="74"/>
      <c r="E30" s="74"/>
      <c r="F30" s="74"/>
      <c r="G30" s="74"/>
      <c r="H30" s="74"/>
    </row>
    <row r="31" spans="1:22">
      <c r="C31" s="74"/>
      <c r="D31" s="77"/>
      <c r="E31" s="74"/>
      <c r="F31" s="74"/>
      <c r="G31" s="74"/>
      <c r="H31" s="74"/>
    </row>
    <row r="32" spans="1:22">
      <c r="C32" s="74"/>
      <c r="D32" s="74"/>
      <c r="E32" s="74"/>
      <c r="F32" s="74"/>
      <c r="G32" s="74"/>
      <c r="H32" s="74"/>
    </row>
  </sheetData>
  <mergeCells count="41">
    <mergeCell ref="A1:H1"/>
    <mergeCell ref="O2:O3"/>
    <mergeCell ref="U2:W2"/>
    <mergeCell ref="I2:I3"/>
    <mergeCell ref="K2:K3"/>
    <mergeCell ref="R2:R3"/>
    <mergeCell ref="S2:T2"/>
    <mergeCell ref="Q2:Q3"/>
    <mergeCell ref="C2:C3"/>
    <mergeCell ref="A2:A3"/>
    <mergeCell ref="B2:B3"/>
    <mergeCell ref="E2:E3"/>
    <mergeCell ref="F2:F3"/>
    <mergeCell ref="M2:M3"/>
    <mergeCell ref="L2:L3"/>
    <mergeCell ref="Q13:U13"/>
    <mergeCell ref="V13:V14"/>
    <mergeCell ref="R14:S14"/>
    <mergeCell ref="J13:L13"/>
    <mergeCell ref="M13:P13"/>
    <mergeCell ref="A13:A14"/>
    <mergeCell ref="B13:B14"/>
    <mergeCell ref="C13:C14"/>
    <mergeCell ref="E13:E14"/>
    <mergeCell ref="D13:D14"/>
    <mergeCell ref="A12:H12"/>
    <mergeCell ref="G13:G14"/>
    <mergeCell ref="H13:I14"/>
    <mergeCell ref="F13:F14"/>
    <mergeCell ref="AJ2:AJ3"/>
    <mergeCell ref="N2:N3"/>
    <mergeCell ref="E4:H4"/>
    <mergeCell ref="D2:D3"/>
    <mergeCell ref="G2:G3"/>
    <mergeCell ref="H2:H3"/>
    <mergeCell ref="P2:P3"/>
    <mergeCell ref="AG2:AI2"/>
    <mergeCell ref="AC2:AF2"/>
    <mergeCell ref="X2:AB2"/>
    <mergeCell ref="Y3:Z3"/>
    <mergeCell ref="J2:J3"/>
  </mergeCells>
  <phoneticPr fontId="12" type="noConversion"/>
  <dataValidations count="3">
    <dataValidation type="list" allowBlank="1" showInputMessage="1" showErrorMessage="1" sqref="Z5:Z9 S15:S17" xr:uid="{00000000-0002-0000-0C00-000001000000}">
      <formula1>"netto, netto + 50% VAT, brutto"</formula1>
    </dataValidation>
    <dataValidation type="list" allowBlank="1" showInputMessage="1" showErrorMessage="1" sqref="AC5:AC9 X5:X9 S5:S9 U5:U9 M15:M17 Q15:Q17 AG5:AG9 J15:J17" xr:uid="{B19ACC57-7EDF-429B-B302-509E8851711E}">
      <formula1>"TAK, NIE"</formula1>
    </dataValidation>
    <dataValidation type="list" allowBlank="1" showInputMessage="1" showErrorMessage="1" sqref="I15:I17" xr:uid="{C95509C8-0666-4155-AA88-47DAF89C247D}">
      <formula1>"księgowa brutto, odtworzeniowa nowa, rzeczywista, inna"</formula1>
    </dataValidation>
  </dataValidations>
  <pageMargins left="0.25" right="0.25" top="0.75" bottom="0.75" header="0.3" footer="0.3"/>
  <pageSetup paperSize="8" scale="57" pageOrder="overThenDown" orientation="landscape" r:id="rId1"/>
  <colBreaks count="1" manualBreakCount="1">
    <brk id="16" max="1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2</vt:i4>
      </vt:variant>
    </vt:vector>
  </HeadingPairs>
  <TitlesOfParts>
    <vt:vector size="8" baseType="lpstr">
      <vt:lpstr>Dane</vt:lpstr>
      <vt:lpstr>Budynki i budowle</vt:lpstr>
      <vt:lpstr>Arkusz1</vt:lpstr>
      <vt:lpstr>Sprzęt elektroniczny</vt:lpstr>
      <vt:lpstr>Pozostale mienie</vt:lpstr>
      <vt:lpstr>Pojazdy</vt:lpstr>
      <vt:lpstr>'Budynki i budowle'!Obszar_wydruku</vt:lpstr>
      <vt:lpstr>Pojazdy!Obszar_wydruku</vt:lpstr>
    </vt:vector>
  </TitlesOfParts>
  <Company>Interbroker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PrzemekB</dc:creator>
  <cp:lastModifiedBy>User</cp:lastModifiedBy>
  <cp:lastPrinted>2024-11-06T13:59:18Z</cp:lastPrinted>
  <dcterms:created xsi:type="dcterms:W3CDTF">2007-10-08T11:17:03Z</dcterms:created>
  <dcterms:modified xsi:type="dcterms:W3CDTF">2024-11-06T13:59:23Z</dcterms:modified>
</cp:coreProperties>
</file>